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08" windowWidth="19440" windowHeight="10008" activeTab="1"/>
  </bookViews>
  <sheets>
    <sheet name="data" sheetId="1" r:id="rId1"/>
    <sheet name="Patrak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<sst xmlns="http://schemas.openxmlformats.org/spreadsheetml/2006/main" count="658" uniqueCount="318">
  <si>
    <t>ÊD</t>
  </si>
  <si>
    <t>;CFISG[ lGIlDT SZJFGL NZBF:T ;FY[ GLR[GF VFWFZM HM0[, K[ m</t>
  </si>
  <si>
    <t xml:space="preserve">HM0[, VFWFZM DF8[ CF S[ GF ,BJ]\ </t>
  </si>
  <si>
    <t xml:space="preserve">GM\W </t>
  </si>
  <si>
    <t>!</t>
  </si>
  <si>
    <t>Z</t>
  </si>
  <si>
    <t>#</t>
  </si>
  <si>
    <t>$</t>
  </si>
  <si>
    <t xml:space="preserve">SD"RFZLGF lGD6]\S C]SDGL GS,P </t>
  </si>
  <si>
    <t>GMSZLGF 5F\R JQF" 5}6" SIF"G]\ 5|DF65+</t>
  </si>
  <si>
    <t xml:space="preserve">D\0/GM 9ZFJ </t>
  </si>
  <si>
    <t xml:space="preserve">;[JF5MYLGL h[ZM1F GS, </t>
  </si>
  <si>
    <t>;LPV[,P l;JFI SM. VgI ZHF EMUJ[, GYL4 T[G]\ 5|DF65+</t>
  </si>
  <si>
    <t xml:space="preserve">SD"RFZL p5Z SM. 5M,L; S[ BFTFSLI T5F; YI[, GYL T[ V\U[GM D\0/GM 9ZFJ </t>
  </si>
  <si>
    <t xml:space="preserve">5|[QFS o </t>
  </si>
  <si>
    <t xml:space="preserve">SD"RFZLG]\ GFD o </t>
  </si>
  <si>
    <t xml:space="preserve">XF/FG]\ GFD </t>
  </si>
  <si>
    <t>;ZGFD]</t>
  </si>
  <si>
    <t xml:space="preserve">CF,GM CMÛM  PPPPPPPPPPPPPPPPPPPPPPPPPPPPPP  ;CFIS </t>
  </si>
  <si>
    <t xml:space="preserve">5|lT4 </t>
  </si>
  <si>
    <t>VFRFI"zL q ;\RF,S D\0/GF</t>
  </si>
  <si>
    <t xml:space="preserve">5|D]BzL q D\+LzL </t>
  </si>
  <si>
    <t>s!f</t>
  </si>
  <si>
    <t xml:space="preserve">V[S\NZ GMSZL </t>
  </si>
  <si>
    <t>sZf</t>
  </si>
  <si>
    <t xml:space="preserve">AFN o 5F\R JQF"GL GMSZLDF\ G U6JF5F+ D]ÛT </t>
  </si>
  <si>
    <t xml:space="preserve">HI EFZT ;FY p5ZMST lJQFI 5ZtJ[ ;lJGI H6FJJFG]\ S[ C]\ sGFDf PPPPP </t>
  </si>
  <si>
    <t xml:space="preserve">V[ 8=:8qD\0/qU|FD 5\RFITsGFDf  </t>
  </si>
  <si>
    <t xml:space="preserve">;\RFl,T sXF/FG]\ GFDf </t>
  </si>
  <si>
    <t xml:space="preserve">;CFISGF CMÛF p5Z TFP </t>
  </si>
  <si>
    <t>prRS DFGNŸ J[TG R}SJJFDF\ VFJ[ K[P lGD6]\SGL HuIF p5Z lGIlDT YJF DF8[ G[ U6JF5F+ GLR[ NXF"J[, S5FT 5UFZL</t>
  </si>
  <si>
    <t xml:space="preserve">ZHF AFN SIF" 5KL DFZL RMbBL U6JF5F+ GMSZL TFP </t>
  </si>
  <si>
    <t xml:space="preserve">GF ZMH 5F\R JQF"GL D]ÛTGL 5}6" S~ K]\P </t>
  </si>
  <si>
    <t xml:space="preserve">5F\R JQF"GF UF/F ;DIUF/F NZdIFG D[\ lGQ9F5}J"S ;\TMQFSFZS ;[JF AHFJ[, K[P </t>
  </si>
  <si>
    <t>lXPlJPGF TFP _Zq_*q))GF 9ZFJ ÊDF\S o ADX !!))v*$!sZf U TYF lX1F6 lJEFUGF TFP!*q_!qZ___GF 5lZ5+</t>
  </si>
  <si>
    <t xml:space="preserve">ÊDF\S o   ADX   q !!))5) v Z___ vU GL HMUJF.VM VG];FZ DFZL ;CFIS TZLS[  5F\R JQF"GL  D]ÛT  5}6"  YIF  AFN </t>
  </si>
  <si>
    <t>TFP</t>
  </si>
  <si>
    <t xml:space="preserve">YL OZH AHFJ]\ K]\P VF HuIF p5Z lGDFI[, DG[ DFl;S ~FP </t>
  </si>
  <si>
    <t xml:space="preserve">DFwIlDSqprR¿Z DFwIlDS lJEFUDF\ CF, </t>
  </si>
  <si>
    <t xml:space="preserve">;CFIS TZLS[ AHFJ[, OZHGL D]ÛTGF 5F\R JQF" 5}6" YJFYL D/JF5F+ </t>
  </si>
  <si>
    <t xml:space="preserve">lJQFIo </t>
  </si>
  <si>
    <t xml:space="preserve">5UFZWMZ6DF\ lGIlDT SZJF V\U[P </t>
  </si>
  <si>
    <t xml:space="preserve">GF KõF JQF"YL </t>
  </si>
  <si>
    <t>TZLS[ D/JF5F+</t>
  </si>
  <si>
    <t>5UFZ WMZ6DF\ X~VFTGF TASS[</t>
  </si>
  <si>
    <t xml:space="preserve">D/JF5F+ TDFD ,FEM ;lCT DG[ lGIlDT SZL VF5JFDF\ VFJ[ T[JL lJG\TL K[P PPPPPPPPP </t>
  </si>
  <si>
    <t>YL TFP</t>
  </si>
  <si>
    <t xml:space="preserve"> ;]WL </t>
  </si>
  <si>
    <t xml:space="preserve">sVf </t>
  </si>
  <si>
    <t xml:space="preserve">sAf </t>
  </si>
  <si>
    <t>s#f</t>
  </si>
  <si>
    <t xml:space="preserve">RMbBL U6JF5F+ GMSZLGL D]ÛT </t>
  </si>
  <si>
    <t>JQF"</t>
  </si>
  <si>
    <t>DF;</t>
  </si>
  <si>
    <t>lNJ;</t>
  </si>
  <si>
    <t xml:space="preserve">:Y/ o </t>
  </si>
  <si>
    <t>TFZLB o</t>
  </si>
  <si>
    <t xml:space="preserve">VF5GM lJ`JF;] </t>
  </si>
  <si>
    <t xml:space="preserve">SD"RFZLGL ;CL </t>
  </si>
  <si>
    <t>o SFIF",I o</t>
  </si>
  <si>
    <t xml:space="preserve">SD"RFZLzL </t>
  </si>
  <si>
    <t>CMÛM</t>
  </si>
  <si>
    <t xml:space="preserve">GL TFP </t>
  </si>
  <si>
    <t xml:space="preserve">GL VZHL D/[, K[P </t>
  </si>
  <si>
    <t xml:space="preserve">;CL VG[ TFZLB o </t>
  </si>
  <si>
    <t xml:space="preserve">VFRFI" q ;\RF,S D\0/ </t>
  </si>
  <si>
    <t xml:space="preserve">BZL GS, </t>
  </si>
  <si>
    <t xml:space="preserve">GL VFH ZMH TFP </t>
  </si>
  <si>
    <t>;\RF,S D\0/ q 8=:8 qU|FP5\RFITG]\ GFD</t>
  </si>
  <si>
    <t>GF A[9S D/L H[DF\ GLR[ NXF"J[, 9ZFJ G\P</t>
  </si>
  <si>
    <t xml:space="preserve">;JF"G]DT[ 5;FZ SZJFDF\ VFJ[, K[P </t>
  </si>
  <si>
    <t xml:space="preserve">p5ZMST ;\RF,S ;\:YF ;\RFl,T </t>
  </si>
  <si>
    <t xml:space="preserve">DFP XFP q pPDFPXFP lJEFUGF SD"RFZLzL </t>
  </si>
  <si>
    <t xml:space="preserve">CMÛM </t>
  </si>
  <si>
    <t>lX1F6 ;CFIS q JCLJ8L ;CFIS q ;FYL ;CFIS TZLS[ TFP</t>
  </si>
  <si>
    <t xml:space="preserve">YL lXPlJPGF TFP Zv*v))GF 9ZFJ ÊDF\S o  </t>
  </si>
  <si>
    <t xml:space="preserve">ADXv!!))v*$!sZfU TYF lXPlJPGF TFP!*q!qZ___GF 5lZ5+ ÊDF\SoADX !!))5)vZ___vU GL HMUJF.VM  </t>
  </si>
  <si>
    <t xml:space="preserve">VG];FZ lGD6]\S SZ[, K[P VG[ SD"RFZLV[ 5F\R JQF"GL ;[JF 5}6" SZ[, CMJFYL VG[ SD"RFZLGL TFP </t>
  </si>
  <si>
    <t>GL</t>
  </si>
  <si>
    <t xml:space="preserve">VZHL VG];FZ T[DG[ lGIlDT 5UFZWMZ6 D/JF5F+ YFI K[P </t>
  </si>
  <si>
    <t>9ZFJ G\P PPPPPPPPPP</t>
  </si>
  <si>
    <t>GL lGD6]\S TFP</t>
  </si>
  <si>
    <t>;]WLGL RMbBL U6JF5F+ GMSZLGM 5F\R JQF"GM ;DIUF/M TFP</t>
  </si>
  <si>
    <t xml:space="preserve">~FP  </t>
  </si>
  <si>
    <t xml:space="preserve">SD"RFZLV[  ;\TMQFSFZS ;[JF AHFJ[, CMJFYL  p5ZMST 9ZFJMGL  HMUJF.VM  VG];FZ CF,GF  DFl;S  prRS  DFGNŸ  J[TG </t>
  </si>
  <si>
    <t xml:space="preserve">GF ZMH 5}6" YFI K[PVF ;DIUF/F NZdIFG </t>
  </si>
  <si>
    <t xml:space="preserve">DF\YL CMÛM </t>
  </si>
  <si>
    <t xml:space="preserve">GL HuIF DF8[ D/JF5F+ </t>
  </si>
  <si>
    <t>D}/ 5UFZWMZ6DF\</t>
  </si>
  <si>
    <t xml:space="preserve">X~VFTGF TASS[ D/JF5F+ TDFD ,FEM ;FY[ SD"RFZLGL GMSZL lGIlDT SZJFG]\ T[DH XF/FGF VFRFI"zLV[ DHS]Z </t>
  </si>
  <si>
    <t xml:space="preserve">SD"RFZLGL GMSZLG[ lGIlDT SZJF V\U[GL H~ZL SFI"JFCL CFY WZJFG]\ VG[ D\H]ZL D?I[YL lGIlDT 5UFZWMZ6DF\ lGIDFG];FZ VG[ BFTFSLI ;}RGFVM D]HA 5UFZ AF\W6L SZFJL ,[JFG]\ VFYL ;JF"G]DT[ 9ZFJJFDF\ VFJ[ K[P </t>
  </si>
  <si>
    <t xml:space="preserve">s9ZFJ ;JF"G]DT[ 5;FZ SIM"Pf </t>
  </si>
  <si>
    <t xml:space="preserve">9ZFJ ZH} SZGFZG]\ GFD </t>
  </si>
  <si>
    <t xml:space="preserve">9ZFJG[ 8[SM VF5GFZG]\ GFD  </t>
  </si>
  <si>
    <t xml:space="preserve">;CL o </t>
  </si>
  <si>
    <t>CMÛM o</t>
  </si>
  <si>
    <t xml:space="preserve">HJS ÊDF\S </t>
  </si>
  <si>
    <t>5|lT4</t>
  </si>
  <si>
    <t>lH&lt;,F lX1F6FlWSFZLzL4 EFJGUZ</t>
  </si>
  <si>
    <t>lH&lt;,M PEFJGUZ</t>
  </si>
  <si>
    <t xml:space="preserve">lJQFI o DFwIlDS q prR¿Z DFwIlDS XF/FDF\ OZH AHFJTF zL </t>
  </si>
  <si>
    <t xml:space="preserve">V[ ;CFISGF 5F\R JQF" 5}6" SZTF D/JF5F+ 5UFZWMZ6DF\ lGIlDT SZJF AFAT o </t>
  </si>
  <si>
    <t xml:space="preserve">;CFISGL TFP </t>
  </si>
  <si>
    <t xml:space="preserve">GL VZHL </t>
  </si>
  <si>
    <t>ZP</t>
  </si>
  <si>
    <t xml:space="preserve">;\NE" o </t>
  </si>
  <si>
    <t>!P</t>
  </si>
  <si>
    <t>XF/F q ;\:YFGF lGD6]S 5+ ÊDF\S o</t>
  </si>
  <si>
    <t>#P</t>
  </si>
  <si>
    <t xml:space="preserve">SlDPDPEMPIMP VG[ XF/FVMGL SR[ZL4 U]PZFPUF\WLGUZGF VMl08GF C[T];Z 5|DFl6T ACF,L </t>
  </si>
  <si>
    <t xml:space="preserve">5+ ÊDF\S o  </t>
  </si>
  <si>
    <t xml:space="preserve">VG[ TFP </t>
  </si>
  <si>
    <t>HI EFZT ;FY p5ZMST lJQFI 5ZtJ[ ;lJGI H6FJJFG]\ S[ ;\NE"DF\ H6FJ[, lJUTM D]HA lX1F6 lJEFUGF</t>
  </si>
  <si>
    <t xml:space="preserve">9ZFJ ÊDF\S o ADX !!))v*$!sZf U4 TFP Zv*v)) 9ZFJGL HMUJF. VG];FZ  </t>
  </si>
  <si>
    <t xml:space="preserve">;CFISGF CMÛF p5Z </t>
  </si>
  <si>
    <t xml:space="preserve">YL OZH AHFJ[ K[P T[DGF TFP </t>
  </si>
  <si>
    <t>GF ZMH 5F\R JQF" 5}ZF YTF D/JF5F+ 5UFZWMZ6</t>
  </si>
  <si>
    <t xml:space="preserve">~FP </t>
  </si>
  <si>
    <t>zL</t>
  </si>
  <si>
    <t>V[</t>
  </si>
  <si>
    <t>GF X~VFTGF TASS[ lGIDFG];FZ D/JF5F+ ,FEM ;FY[ lGIlDT SZJF V\U[GF ;FWlGS</t>
  </si>
  <si>
    <t xml:space="preserve">VFWFZM ;FD[, ZFBL DMS,JFDF\ VFJ[ K[P TM p5ZMST lJUTMG[ wIFG[ ,. D\H]ZL VF5JF E,FD6 SZJFDF\ VFJ[ K[P </t>
  </si>
  <si>
    <t>;CFISDF\</t>
  </si>
  <si>
    <t xml:space="preserve">GF lGD6]\S YIF TFZLBYL VFHlNG ;]WL T[VMG[ ;M\5JFDF\ VFJ[, OZHM lGQ9F5}J"S VG[ ;\TMQFSFZS AHFJ[, K[P </t>
  </si>
  <si>
    <t xml:space="preserve">p5ZMST lJUTMG[ wIFGDF\ ,. H~ZL D\H]ZL VF5JFGL VFU/GL SFI"JFCL YJF lJG\TL K[P </t>
  </si>
  <si>
    <t xml:space="preserve">XF/F ;\RF,S D\0/ q </t>
  </si>
  <si>
    <t xml:space="preserve">XF/FG]\ GFD o </t>
  </si>
  <si>
    <t xml:space="preserve">lA0F6 o </t>
  </si>
  <si>
    <t xml:space="preserve">R[Sl,:8 D]HAGF VFWFZMP </t>
  </si>
  <si>
    <t xml:space="preserve">;\RF,S ;\:YFG]\ GFD </t>
  </si>
  <si>
    <t xml:space="preserve">GL VFH ZMH </t>
  </si>
  <si>
    <t xml:space="preserve">GF A[9S D/L H[DF\ GLR[ NXF"J[, 9ZFJ G\P </t>
  </si>
  <si>
    <t>;\RF,S ;\:YF sGFDf</t>
  </si>
  <si>
    <t xml:space="preserve">;\RFl,T </t>
  </si>
  <si>
    <t xml:space="preserve">XF/FGF DFP XFP q pPDFPXFP  </t>
  </si>
  <si>
    <t xml:space="preserve">lJEFUGF SD"RFZLzL </t>
  </si>
  <si>
    <t xml:space="preserve">GL lX1F6 ;CFIS q JCLJ8L ;CFIS q </t>
  </si>
  <si>
    <t>;FYL ;CFIS TZLS[ TFP</t>
  </si>
  <si>
    <t xml:space="preserve">YL lGD6]S SZ[, K[P T[DGL ;FD[ CF, TYF E}TSF/DF\ SM. BFTFSLI T5F; S[ </t>
  </si>
  <si>
    <t xml:space="preserve">5M,L; S[; SZJFDF\ VFJ[, GYLP VG[ DHS]Z SD"RFZLGL SFZSLNL"DF\ V[JM SM. AGFJ AgIM GYL S[ H[YL T[DGL lGIlDT YJF V\U[GL 5F+TF 5Z V;Z YFIP H[GL Z[S0" p5ZYL VG[ RF,R,UT p5ZYL RSF;6L SZJFDF\ VFJ[ K[P  </t>
  </si>
  <si>
    <t xml:space="preserve">GL lGD6]\S TFP </t>
  </si>
  <si>
    <t>YL</t>
  </si>
  <si>
    <t xml:space="preserve">VFHlNG ;]WLGF ;DIUF/F NZdIFG T[DH E}TSF/DF\ SM. BFTFSLI T5F; S[ 5M,L; S[; YI[, GYL S[ VFJL SM. T5F; AFSL GYLP H[GL BZF. SZJFDF\ VFJ[, K[P VG[ SD"RFZLV[ ;\TMQFSFZS ;[JF AHFJ[, K[ T[YL DHS]Z SD"RFZLzL lX1F6 lJEFUGF 9ZFJ ÊDF\S o ADX !!))v*$!sZf U4 TFP Zv*v))GL HMUJF.VM VG];FZ lGIlDT YJF 5F+ K[ VG[ VFRFI"zLV[ lGIDFG];FZ SFI"JFCL SZLG[ SD"RFZLG[ lGIlDT SZFJL ,[JF T[D ;JF"G]DT[ 9ZFJJFDF\ VFJ[ K[P </t>
  </si>
  <si>
    <t xml:space="preserve">R[Sl,:8 D]ÛF G\P * </t>
  </si>
  <si>
    <t xml:space="preserve">;CFIS TZLS[ GMSZLGF 5F\R JQF" 5}6" SIF"G]\ 5|DF65+ </t>
  </si>
  <si>
    <t xml:space="preserve">VFYL 5|DFl6T SZJFDF\ VFJ[ K[ S[ zL </t>
  </si>
  <si>
    <t xml:space="preserve">;CFIS </t>
  </si>
  <si>
    <t xml:space="preserve">TZLS[ TFP </t>
  </si>
  <si>
    <t xml:space="preserve">YL lGD6]\S VF5[, K[PVG[ TFP </t>
  </si>
  <si>
    <t xml:space="preserve">GF ZMH SD"RFZLGL RMbBL U6JF5F+ GMSZL 5F\R </t>
  </si>
  <si>
    <t xml:space="preserve">JQF"GL D]ÛTGL 5}6" YI[, K[P SD"RFZLGL GMSZLGF VF ;DU| ;DIUF/FGL ;[JF5MYL TYF ,LJ V[SFpg8GL JQF"JFZ TDFD GM\WM RSF;[, K[ H[DF\  SD"RFZLGL 5F\R JQF"GL D]ÛTGL GMSZL AZFAZ 5}6" YI[, CMJFG]\ DF,]D 50[, K[P </t>
  </si>
  <si>
    <t xml:space="preserve">R[Sl,:8 D]ÛF G\P !# </t>
  </si>
  <si>
    <t>;LPV[,P l;JFI VgI SM. ZHF EMUJ[, GYL4 T[G]\ 5|DF65+</t>
  </si>
  <si>
    <t xml:space="preserve">TZLS[GL lGD6]\S SIF" TFZLB </t>
  </si>
  <si>
    <t xml:space="preserve">YL </t>
  </si>
  <si>
    <t>YL TFZLB</t>
  </si>
  <si>
    <t xml:space="preserve">;]WLGF 5F\R JQF"GF ;DIUF/F NZdIFG ;LPV[,P </t>
  </si>
  <si>
    <t xml:space="preserve">l;JFI VgI SM. ZHF EMUJ[, GYLP VG[ SD"RFZLGL ;[JF5MYL TYF ,LJ V[SFpg8GL TDFD GM\WM JQF"JFZ ;\5}6" ,BJFDF\ VFJ[, K[P H[GL XF/FGF Z[S0" ;FY[ ;ZBFJL BZF. SZ[, K[P H[DF\ 5F\R JQF"GL D]ÛTGL GMSZL AZFAZ 5}6" YI[, CMJFG]\ DF,]D 50[, K[P </t>
  </si>
  <si>
    <t xml:space="preserve">VYJF </t>
  </si>
  <si>
    <t xml:space="preserve">lAGv5UFZL ZHF EMUJ[, K[ T[G]\ 5+S  </t>
  </si>
  <si>
    <r>
      <t>GLR[ D]HA lAGv5UFZL ZHF</t>
    </r>
    <r>
      <rPr>
        <sz val="14"/>
        <color indexed="8"/>
        <rFont val="Arial"/>
        <family val="2"/>
      </rPr>
      <t>(L.W.P.)</t>
    </r>
    <r>
      <rPr>
        <sz val="14"/>
        <color indexed="8"/>
        <rFont val="LMG-Arun"/>
        <family val="0"/>
      </rPr>
      <t xml:space="preserve">EMUJ[, K[P </t>
    </r>
  </si>
  <si>
    <t xml:space="preserve">H[GL SD"RFZLGL ;[JF5MYL TYF ,LJ V[SFpg8GL GM\WM 5ZYL BZF. SZ[, K[P </t>
  </si>
  <si>
    <t xml:space="preserve">;DIUF/M </t>
  </si>
  <si>
    <t xml:space="preserve">lAG5UFZL ZHF </t>
  </si>
  <si>
    <t xml:space="preserve">GMSZL </t>
  </si>
  <si>
    <t xml:space="preserve">V[S\NZ </t>
  </si>
  <si>
    <t xml:space="preserve">AFN </t>
  </si>
  <si>
    <t xml:space="preserve">U6JF5F+ GMSZL </t>
  </si>
  <si>
    <t xml:space="preserve">G U6JF5F+ ;DIUF/M           S], </t>
  </si>
  <si>
    <t>TFZLB</t>
  </si>
  <si>
    <t xml:space="preserve">JQF"  </t>
  </si>
  <si>
    <t>R[Sl,:8 D]ÛF G\P !*</t>
  </si>
  <si>
    <t xml:space="preserve">SD"RFZLGF 5|DF65+MGL BZF. SIF" V\U[G]\ ;\:YFG]\ 5|DF65+ </t>
  </si>
  <si>
    <t xml:space="preserve">VFYL 5|DFl6T SZJFDF\ VFJ[ K[ S[ SD"RFZLzL </t>
  </si>
  <si>
    <t xml:space="preserve">GLR[ D]HA 5|DF65+MGL BZF. SZ[, K[P </t>
  </si>
  <si>
    <t>s$f</t>
  </si>
  <si>
    <t>X{1Fl6S q jIJ;FlIS ,FISFTGF 5|DF65+M X{P</t>
  </si>
  <si>
    <t xml:space="preserve">HgD TFZLBG]\ 5|DF65+ </t>
  </si>
  <si>
    <t xml:space="preserve">XFZLlZS 1FDTFG]\ 5|DF65+ </t>
  </si>
  <si>
    <t xml:space="preserve">;FZL RF,R,UTG]\ 5|DF65+ </t>
  </si>
  <si>
    <t>jIJP</t>
  </si>
  <si>
    <t xml:space="preserve">p5ZMST 5|DF65+MGL H~ZL BZF. SIF" AFN SD"RFZLG[ CFHZ SZJFDF\ VFJ[, CTFP H[GL VFYL BF+L VF5JFDF\ VFJ[ K[P </t>
  </si>
  <si>
    <t xml:space="preserve">R[Sl,:8 D]ÛF G\P !5 </t>
  </si>
  <si>
    <t>C]\</t>
  </si>
  <si>
    <t>XF/F</t>
  </si>
  <si>
    <t xml:space="preserve">DF\ lXPlJPGF TFP Zv*v))GF 9ZFJ ÊDF\S o </t>
  </si>
  <si>
    <t>ADXv!!))v*$!sZfU TYF lXPlJPGF TFP !*v!vZ___GF 5lZ5+ ÊDF\S o ADX !!))5)vZ___vU GL</t>
  </si>
  <si>
    <t xml:space="preserve">HMUJF.VM VG];FZ </t>
  </si>
  <si>
    <t xml:space="preserve">;CFIS TZLS[ lGDFI[, K]\P VG[ D[\ TFP </t>
  </si>
  <si>
    <t xml:space="preserve">GF 5F\R JQF"GL D]ÛTGL </t>
  </si>
  <si>
    <t xml:space="preserve">;\TMQFSFZS ;[JF 5}6" SZ[, K[P T[YL DG[ TFP  </t>
  </si>
  <si>
    <t xml:space="preserve">YL CMÛM </t>
  </si>
  <si>
    <t xml:space="preserve">GF 5UFZ WMZ6 </t>
  </si>
  <si>
    <t xml:space="preserve">DF\ lGIlDT SZJFDF\ VFJ[ T[ lS:;FDF\ GLR[ D]HA AF\IWZL VF5]\ K]\ S[ v </t>
  </si>
  <si>
    <t xml:space="preserve">p5ZMST 9ZFJDF\ NXF"J[, HMUJF.VM D[\ JF\RL K[P VG[ VFYL C]\ T[DF\ H6FJ[, XZTM VG[ AM,LVM ;FY[ T[DH JBTMJBTGL XZTM ;FY[ ;\DT YFp\ K]\P </t>
  </si>
  <si>
    <t xml:space="preserve">D[\ 5F\R JQF"GL D]ÛTGL ;\TMQFSFZS ;[JF SZ[, K[P VG[ T[ H ZLT[ CJ[ 5KL 56 DG[ ;M\5JFDF\ VFJ[ T[ OZHM lGQ9F5}J"S VG[ ;\TMQFSFZS ZLT[ AHFJLX T[GL VFYL BF+L VF5]\ K]\P </t>
  </si>
  <si>
    <t xml:space="preserve">D[\ ;LPV[,P l;JFI VgI SM. ZHF EMUJ[, GYLP T[DH S5FT 5UFZL ZHF EMUJ[, GYLP q </t>
  </si>
  <si>
    <t xml:space="preserve">D[\ EMUJ[, S5FT 5UFZGL ZHFVMGL lJUT DFZL VZHLDF\ NXF"J[, K[ VG[ VF ;DIUF/M AFN SIF" 5KL DFZL U6JF5F+ RMbBL GMSZL 5F\R JQF"GL 5}6" YFI K[P </t>
  </si>
  <si>
    <t xml:space="preserve">DFZL lGD6]\S TFZLB </t>
  </si>
  <si>
    <t xml:space="preserve">YL VFHlNG ;]WLGF ;DIUF/F NZdIFG T[DH E]TSF/DF\ DFZL ;FD[ SM. </t>
  </si>
  <si>
    <t xml:space="preserve">5M,L; S[; YI[, GYL T[DH SM. BFTFSLI T5F; YI[, GYL T[DH VFJL SM. T5F; YJFGL AFSL GYLP T[GL SA],FT VF5] K]\P </t>
  </si>
  <si>
    <t>s5f</t>
  </si>
  <si>
    <t xml:space="preserve">GMSZLDF\ DFZL lGIlDT YJFGL 5F+TF p5Z V;Z YFI V[JM SM. AGFJ S[ 38GF DFZL SFZSLNL"DF\ AG[, GYL T[GL BF+L VF5]\ K]\P </t>
  </si>
  <si>
    <t>s&amp;f</t>
  </si>
  <si>
    <t xml:space="preserve">C]\ SA],FT VF5] K]\ S[ HuIF PPPPPPPPPPP GF 5UFZ WMZ6DF\ DFZL 5UFZ AF\W6L VgJI[ DG[ R}SJJFDF\ VFJ[ T[ ZSD JWFZ[ CMJFG]\ AGX[ TM JWFZFGL ZSD ;ZSFZDF\ RF,TL VFJ[, 5âlT 5|DF6[ ZFA[TF D]HA J;}, SZJFGL ZC[X[P T[ XZT ;FY[ ;D\T K]\P </t>
  </si>
  <si>
    <t>E,FD6 5+</t>
  </si>
  <si>
    <t>CFHZ lZ5M8"</t>
  </si>
  <si>
    <t xml:space="preserve">lGD6}\S :JLS'lT 5+GL GS, </t>
  </si>
  <si>
    <t xml:space="preserve">D:8Z lGD6}\S DF;GL GS, </t>
  </si>
  <si>
    <t xml:space="preserve">D:8Z 5F\R JQF" 5}6 YI[,  DF;GL GS, </t>
  </si>
  <si>
    <t xml:space="preserve">5F\R JQF"GF BFGUL VC[JF, GL JQF"JFZ GS, </t>
  </si>
  <si>
    <r>
      <rPr>
        <sz val="14"/>
        <color indexed="8"/>
        <rFont val="Arial"/>
        <family val="2"/>
      </rPr>
      <t xml:space="preserve">C C C </t>
    </r>
    <r>
      <rPr>
        <sz val="14"/>
        <color indexed="8"/>
        <rFont val="LMG-Arun"/>
        <family val="0"/>
      </rPr>
      <t xml:space="preserve">;8L" GL GS, </t>
    </r>
  </si>
  <si>
    <t xml:space="preserve">lCgNL 5ZL1FF 5F; YIFGL GS,P </t>
  </si>
  <si>
    <t>XF/FG]\ GFD</t>
  </si>
  <si>
    <t>XF/FG]\ ;ZGFD]</t>
  </si>
  <si>
    <t>o</t>
  </si>
  <si>
    <t xml:space="preserve">s!f  lX1F6 lJEFUGF  9ZFJ ÊDF\S o ADX !!))v*$!sZf U TFP _Zq_*q!))) </t>
  </si>
  <si>
    <t xml:space="preserve">sZf   lX1F6 lJEFUGF 5|PÊDF\S o ADXq!!))5)vZ___vsUf TFP!*q_!qZ___ </t>
  </si>
  <si>
    <t>XF{1Fl6S qjIJ;FlIS ,FISFT</t>
  </si>
  <si>
    <t xml:space="preserve">DFwIlDS S[ pPDFwIlDS lJEFUDF\ lX1F6 ;CFIS q JCLJ8L ;CFISq;FYL ;CFIS 
 </t>
  </si>
  <si>
    <t>TZLS[ 5|YD lGD6}\S TFZLB</t>
  </si>
  <si>
    <t xml:space="preserve">SD"RFZLG]\ GFD </t>
  </si>
  <si>
    <t>ov</t>
  </si>
  <si>
    <t xml:space="preserve">OLS; 5UFZGL ZSD  </t>
  </si>
  <si>
    <t xml:space="preserve">;\:YFDF\ CFHZ YIF TZLB  </t>
  </si>
  <si>
    <t xml:space="preserve">SD"RFZLGM CM¡M </t>
  </si>
  <si>
    <t xml:space="preserve">HgD TFZLB </t>
  </si>
  <si>
    <t>s*f</t>
  </si>
  <si>
    <t>s(f</t>
  </si>
  <si>
    <t>V[D SMD ALV[0</t>
  </si>
  <si>
    <t>GMSZLDF NFB, TFZLB</t>
  </si>
  <si>
    <t>5FR JQF" 5}6" SIF TFZLB</t>
  </si>
  <si>
    <t xml:space="preserve">5F\R JQF" ;\TMQFSFZS GMSZL 5}6" SIF" TZLB </t>
  </si>
  <si>
    <t>EFJGUZ</t>
  </si>
  <si>
    <r>
      <t xml:space="preserve">HM </t>
    </r>
    <r>
      <rPr>
        <b/>
        <sz val="10"/>
        <color indexed="8"/>
        <rFont val="Arial"/>
        <family val="2"/>
      </rPr>
      <t>LWP</t>
    </r>
    <r>
      <rPr>
        <b/>
        <sz val="10"/>
        <color indexed="8"/>
        <rFont val="LMG-Arun"/>
        <family val="0"/>
      </rPr>
      <t xml:space="preserve"> CM TM</t>
    </r>
  </si>
  <si>
    <t xml:space="preserve">CF,GM CMÛM   </t>
  </si>
  <si>
    <t xml:space="preserve">SD"RFZLGM CM¡M ;CFIS q JCLJ8L S[ ;FYL </t>
  </si>
  <si>
    <t>;CFIS</t>
  </si>
  <si>
    <t xml:space="preserve">5UFZ WMZ6DF\ lGIlDT SZJF V\U[P </t>
  </si>
  <si>
    <t>8=:8G\] GFD</t>
  </si>
  <si>
    <t xml:space="preserve">HI EFZT ;FY p5ZMST lJQFI 5ZtJ[ ;lJGI H6FJJFG]\ S[ C]\ sGFDf </t>
  </si>
  <si>
    <t>;CFISGF</t>
  </si>
  <si>
    <t xml:space="preserve">CMÛF p5Z TFP </t>
  </si>
  <si>
    <t xml:space="preserve">YL OZH AHFJ]\ K]\P VF HuIF p5Z lGDFI[, DG[ DFl;S OLS;v5[ ~FP </t>
  </si>
  <si>
    <t>DNNlGX lX1FS</t>
  </si>
  <si>
    <t xml:space="preserve">lXPlJPGF TFP _Zq_*q))GF 9ZFJ ÊDF\S o ADX !!))v*$!sZf U TYF lX1F6 lJEFUGF TFP!*q_!qZ___GF </t>
  </si>
  <si>
    <t xml:space="preserve">5lZ5+ ÊDF\S oADXq!!))5)vZ___vU GL HMUJF.VM VG];FZ DFZL ;CFIS TZLS[ 5F\R JQF"GL D]ÛT 5}6" YIF AFN </t>
  </si>
  <si>
    <t>5F\R JQF"  5}6"  SZTF CMÛM</t>
  </si>
  <si>
    <t>5F\R JQF"  5}6"  SZTF 5UFZ WMZ6</t>
  </si>
  <si>
    <t xml:space="preserve">5UFZ WMZ6DF\ </t>
  </si>
  <si>
    <t xml:space="preserve"> X~VFTGF TASS[ D/JF5F+ TDFD ,FEM ;lCT DG[ lGIlDT SZL VF5JFDF\ VFJ[ T[JL lJG\TL K[P PPPPPPPPP </t>
  </si>
  <si>
    <t xml:space="preserve">5F\R JQF"  5}6"  SZTF 5UFZ </t>
  </si>
  <si>
    <t>;\RF,S D\0/GF 9ZFJGL TFZLB</t>
  </si>
  <si>
    <t xml:space="preserve">ADXv!!))v*$!sZfU TYF lXPlJPGF TFP!*q!qZ___GF 5lZ5+ ÊDF\SoADX !!))5)vZ___vU GL </t>
  </si>
  <si>
    <t xml:space="preserve">HMUJF.VM    VG];FZ    lGD6]\S   SZ[,  K[P   VG[ SD"RFZLV[ 5F\R  JQF"GL ;[JF  5}6"  SZ[, CMJFYL VG[  SD"RFZLGL </t>
  </si>
  <si>
    <t xml:space="preserve">TFP </t>
  </si>
  <si>
    <t xml:space="preserve">GL VZHL VG];FZ T[DG[ lGIlDT 5UFZWMZ6 D/JF5F+ YFI K[P </t>
  </si>
  <si>
    <t>9ZFJ G\P P</t>
  </si>
  <si>
    <t xml:space="preserve">GF ZMH 5}6" YFI K[PVF ;DIUF/F </t>
  </si>
  <si>
    <t xml:space="preserve">NZdIFG SD"RFZLV[ ;\TMQFSFZS ;[JF AHFJ[, CMJFYL p5ZMST 9ZFJMGL HMUJF.VM VG];FZ CF,GF DFl;S prRS DFGNŸ J[TG </t>
  </si>
  <si>
    <t>D}/</t>
  </si>
  <si>
    <t xml:space="preserve"> </t>
  </si>
  <si>
    <t xml:space="preserve">5UFZWMZ6DF\ X~VFTGF  TASS[ D/JF5F+ TDFD  ,FEM ;FY[ SD"RFZLGL GMSZL  lGIlDT SZJFG]\ T[DH XF/FGF </t>
  </si>
  <si>
    <t xml:space="preserve">VFRFI"zLV[ DHS]Z SD"RFZLGL GMSZLG[ lGIlDT SZJF V\U[GL H~ZL SFI"JFCL CFY WZJFG]\ VG[ D\H]ZL D?I[YL lGIlDT 5UFZ WMZ6DF\ lGIDFG];FZ VG[ BFTFSLI ;}RGFVM D]HA 5UFZ AF\W6L SZFJL ,[JFG]\ VFYL ;JF"G]DT[ 9ZFJJFDF\ VFJ[ K[P </t>
  </si>
  <si>
    <t>;\RF,S D\0/GF 9ZFJGF G\AZ</t>
  </si>
  <si>
    <t xml:space="preserve">lH&lt;,F lX1F6FlWSFZLzL4 </t>
  </si>
  <si>
    <t>AC]DF/L EJG4</t>
  </si>
  <si>
    <t xml:space="preserve">lJQFI o DFwIlDS q prR¿Z DFwIlDS XF/FDF\ OZH AHFJTF  </t>
  </si>
  <si>
    <t>lHPlXPSR[ZL</t>
  </si>
  <si>
    <t>GM E,FD6 5+</t>
  </si>
  <si>
    <t xml:space="preserve">YL OZH AHFJ[ K[P </t>
  </si>
  <si>
    <t>T[DGF  TFP</t>
  </si>
  <si>
    <t xml:space="preserve">GF ZMH 5F\R JQF" 5}ZF YTF D/JF5F+ 5UFZWMZ6 ~FP </t>
  </si>
  <si>
    <t xml:space="preserve">GF X~VFTGF TASS[ lGIDFG];FZ D/JF5F+ ,FEM ;FY[ lGIlDT SZJF V\U[GF ;FWlGS VFWFZM ;FD[, ZFBL DMS,JFDF\ </t>
  </si>
  <si>
    <t xml:space="preserve">VFJ[ K[P TM p5ZMST lJUTMG[ wIFG[ ,. D\H]ZL VF5JF E,FD6 SZJFDF\ VFJ[ K[P </t>
  </si>
  <si>
    <t>GF</t>
  </si>
  <si>
    <t xml:space="preserve">lGD6]\S YIF TFZLBYL VFHlNG ;]WL T[VMG[ ;M\5JFDF\ VFJ[, OZHM lGQ9F5}J"S VG[ ;\TMQFSFZS AHFJ[, K[P </t>
  </si>
  <si>
    <t xml:space="preserve">XF/FGF DFP XFP q pPDFPXFP  lJEFUGF  </t>
  </si>
  <si>
    <t xml:space="preserve"> TFP</t>
  </si>
  <si>
    <t>GL lX1F6 ;CFIS q JCLJ8L ;CFIS q ;FYL ;CFIS TZLS[</t>
  </si>
  <si>
    <t xml:space="preserve">SZJFDF\ VFJ[, GYLP VG[ DHS]Z SD"RFZLGL SFZSLNL"DF\ V[JM SM. AGFJ AgIM GYL S[ H[YL T[DGL lGIlDT YJF V\U[GL 5F+TF 5Z V;Z YFIP H[GL Z[S0" p5ZYL VG[ RF,R,UT p5ZYL RSF;6L SZJFDF\ VFJ[ K[P  </t>
  </si>
  <si>
    <t xml:space="preserve">YL lGD6]S SZ[, K[P T[DGL ;FD[ CF, TYF E}TSF/DF\ SM. BFTFSLI T5F; S[ 5M,L; S[; </t>
  </si>
  <si>
    <t xml:space="preserve">;DIUF/F NZdIFG T[DH E}TSF/DF\ SM. BFTFSLI T5F; S[ 5M,L; S[; YI[, GYL S[ VFJL SM. T5F; AFSL GYLP H[GL BZF. SZJFDF\ VFJ[, K[P VG[ SD"RFZLV[ ;\TMQFSFZS ;[JF AHFJ[, K[ T[YL DHS]Z SD"RFZLzL lX1F6 lJEFUGF 9ZFJ ÊDF\S o ADX !!))v*$!sZf U4 TFP Zv*v))GL HMUJF.VM VG];FZ lGIlDT YJF 5F+ K[ VG[ VFRFI"zLV[ lGIDFG];FZ SFI"JFCL SZLG[ SD"RFZLG[ lGIlDT SZFJL ,[JF T[D ;JF"G]DT[ 9ZFJJFDF\ VFJ[ K[P </t>
  </si>
  <si>
    <t xml:space="preserve">YL VFHlNG ;]WLGF </t>
  </si>
  <si>
    <t xml:space="preserve"> TFP </t>
  </si>
  <si>
    <t>;CFIS  TZLS[</t>
  </si>
  <si>
    <t xml:space="preserve">GF ZMH SD"RFZLGL RMbBL U6JF5F+ GMSZL </t>
  </si>
  <si>
    <t xml:space="preserve"> 5F\R JQF"GL D]ÛTGL 5}6" YI[, K[P SD"RFZLGL GMSZLGF VF ;DU| ;DIUF/FGL ;[JF5MYL TYF ,LJ V[SFpg8GL JQF"JFZ TDFD GM\WM RSF;[, K[ H[DF\  SD"RFZLGL 5F\R JQF"GL D]ÛTGL GMSZL AZFAZ 5}6" YI[, CMJFG]\ DF,]D 50[, K[P </t>
  </si>
  <si>
    <t xml:space="preserve">;]WLGF 5F\R JQF"GF ;DIUF/F NZdIFG </t>
  </si>
  <si>
    <t xml:space="preserve">;LPV[,P l;JFI VgI SM. ZHF EMUJ[, GYLP VG[ SD"RFZLGL ;[JF5MYL TYF ,LJ V[SFpg8GL TDFD GM\WM JQF"JFZ ;\5}6" ,BJFDF\ VFJ[, K[P H[GL XF/FGF Z[S0" ;FY[ ;ZBFJL BZF. SZ[, K[P H[DF\ 5F\R JQF"GL D]ÛTGL GMSZL AZFAZ 5}6" YI[, CMJFG]\ DF,]D 50[, K[P </t>
  </si>
  <si>
    <t xml:space="preserve">lGD6]\S SIF" TFZLB </t>
  </si>
  <si>
    <t xml:space="preserve">;CFIS  TZLS[ [GL </t>
  </si>
  <si>
    <r>
      <t>GLR[ D]HA lAGv5UFZL ZHF</t>
    </r>
    <r>
      <rPr>
        <sz val="14"/>
        <color indexed="8"/>
        <rFont val="Arial"/>
        <family val="2"/>
      </rPr>
      <t>(L.W.P.)</t>
    </r>
  </si>
  <si>
    <t xml:space="preserve">EMUJ[, K[P  H[GL SD"RFZLGL ;[JF5MYL TYF ,LJ V[SFpg8GL GM\WM 5ZYL BZF. SZ[, K[P </t>
  </si>
  <si>
    <t>R[Sl,:8 D]ÛF G\P !&amp;</t>
  </si>
  <si>
    <t>ü</t>
  </si>
  <si>
    <t>VFRFI"zL</t>
  </si>
  <si>
    <t xml:space="preserve">DF\ lXPlJPGF TFP Zv*v))GF 9ZFJ ÊDF\S o ADXv!!))v*$!sZfU TYF lXPlJPGF TFP !*v!vZ___ GF 5lZ5+ </t>
  </si>
  <si>
    <t xml:space="preserve">ÊDF\S o ADX !!))5)vZ___vU GL HMUJF.VM VG];FZ </t>
  </si>
  <si>
    <t xml:space="preserve">;CFIS TZLS[ lGDFI[, K]\P VG[ D[\ </t>
  </si>
  <si>
    <t xml:space="preserve">GF 5F\R JQF"GL D]ÛTGL ;\TMQFSFZS ;[JF 5}6" SZ[, K[PT[YL DG[ TFP  </t>
  </si>
  <si>
    <t xml:space="preserve">GLR[ D]HA AF\IWZL VF5]\ K]\ S[ v </t>
  </si>
  <si>
    <t xml:space="preserve">DF\ lGIlDT SZJFDF\ VFJ[ T[  lS:;FDF\ </t>
  </si>
  <si>
    <t xml:space="preserve">YL VFHlNG ;]WLGF ;DIUF/F NZdIFG T[DH E]TSF/DF\ DFZL ;FD[ </t>
  </si>
  <si>
    <t xml:space="preserve">SM. 5M,L; S[; YI[, GYL T[DH SM. BFTFSLI T5F; YI[, GYL T[DH VFJL SM. T5F; YJFGL AFSL GYLP T[GL SA],FT VF5] K]\P </t>
  </si>
  <si>
    <t xml:space="preserve">C]\ SA],FT VF5] K]\ S[ HuIF  </t>
  </si>
  <si>
    <t>GF 5UFZ WMZ6DF\ DFZL 5UFZ AF\W6L VgJI[ DG[ R}SJJFDF\ VFJ[</t>
  </si>
  <si>
    <t xml:space="preserve"> T[ ZSD JWFZ[ CMJFG]\ AGX[ TM JWFZFGL ZSD ;ZSFZDF\ RF,TL VFJ[, 5âlT 5|DF6[ ZFA[TF D]HA J;}, SZJFGL ZC[X[P T[ XZT ;FY[ ;D\T K]\P </t>
  </si>
  <si>
    <t>SD"RFZLGL ;CL</t>
  </si>
  <si>
    <t>VFRFI"GL ;CL</t>
  </si>
  <si>
    <t>prRPDFwIlDS</t>
  </si>
  <si>
    <t>lX1F6</t>
  </si>
  <si>
    <t>39900-126600, Level-07</t>
  </si>
  <si>
    <t>UF\WL:D'lT 5F;[</t>
  </si>
  <si>
    <t>X{1Fl6S qjIJ;FlIS ,FISFT</t>
  </si>
  <si>
    <t>5F\R JQF" ;\TMQFSFZS GMSZL 5}6" SIF" TFZLB ov</t>
  </si>
  <si>
    <t xml:space="preserve">zL  </t>
  </si>
  <si>
    <t>5\SH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</si>
</sst>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0.0"/>
    <numFmt numFmtId="178" formatCode="dd/mm/yyyy"/>
  </numFmts>
  <fonts count="100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indexed="8"/>
      <name val="LMG-Arun"/>
      <family val="0"/>
    </font>
    <font>
      <sz val="14"/>
      <color indexed="8"/>
      <name val="Arial"/>
      <family val="2"/>
    </font>
    <font>
      <b/>
      <sz val="11"/>
      <color indexed="57"/>
      <name val="Calibri"/>
      <family val="2"/>
    </font>
    <font>
      <b/>
      <sz val="11"/>
      <color indexed="8"/>
      <name val="LMG-Arun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LMG-Aru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LMG-Arun"/>
      <family val="0"/>
    </font>
    <font>
      <b/>
      <sz val="14"/>
      <color indexed="8"/>
      <name val="Arial"/>
      <family val="2"/>
    </font>
    <font>
      <b/>
      <sz val="20"/>
      <color indexed="8"/>
      <name val="LMG-Arun"/>
      <family val="0"/>
    </font>
    <font>
      <sz val="18"/>
      <color indexed="8"/>
      <name val="LMG-Arun"/>
      <family val="0"/>
    </font>
    <font>
      <b/>
      <sz val="16"/>
      <color indexed="8"/>
      <name val="LMG-Arun"/>
      <family val="0"/>
    </font>
    <font>
      <sz val="12"/>
      <color indexed="8"/>
      <name val="LMG-Arun"/>
      <family val="0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LMG-Arun"/>
      <family val="0"/>
    </font>
    <font>
      <sz val="12"/>
      <color indexed="8"/>
      <name val="Arial"/>
      <family val="2"/>
    </font>
    <font>
      <sz val="11"/>
      <color indexed="8"/>
      <name val="LMG-Arun"/>
      <family val="0"/>
    </font>
    <font>
      <sz val="1"/>
      <color indexed="9"/>
      <name val="Arial"/>
      <family val="2"/>
    </font>
    <font>
      <b/>
      <sz val="14"/>
      <color indexed="8"/>
      <name val="LMG-Arun"/>
      <family val="0"/>
    </font>
    <font>
      <sz val="13.5"/>
      <color indexed="8"/>
      <name val="LMG-Arun"/>
      <family val="0"/>
    </font>
    <font>
      <sz val="16"/>
      <color indexed="8"/>
      <name val="Arial"/>
      <family val="2"/>
    </font>
    <font>
      <sz val="8"/>
      <color indexed="8"/>
      <name val="LMG-Arun"/>
      <family val="0"/>
    </font>
    <font>
      <sz val="13.5"/>
      <color indexed="8"/>
      <name val="Arial"/>
      <family val="2"/>
    </font>
    <font>
      <sz val="14"/>
      <color indexed="8"/>
      <name val="Wingdings"/>
      <family val="0"/>
    </font>
    <font>
      <b/>
      <sz val="12"/>
      <color indexed="8"/>
      <name val="Arial"/>
      <family val="2"/>
    </font>
    <font>
      <sz val="15"/>
      <color indexed="8"/>
      <name val="Arial"/>
      <family val="2"/>
    </font>
    <font>
      <sz val="15"/>
      <color indexed="8"/>
      <name val="LMG-Arun"/>
      <family val="0"/>
    </font>
    <font>
      <sz val="14"/>
      <color indexed="8"/>
      <name val="Mr-GUJ1"/>
      <family val="2"/>
    </font>
    <font>
      <sz val="32"/>
      <color indexed="8"/>
      <name val="LMG-Arun"/>
      <family val="0"/>
    </font>
    <font>
      <sz val="11"/>
      <color indexed="8"/>
      <name val="Calibri"/>
      <family val="2"/>
    </font>
    <font>
      <sz val="20"/>
      <color indexed="8"/>
      <name val="LMG-Arun"/>
      <family val="0"/>
    </font>
    <font>
      <sz val="22"/>
      <color indexed="8"/>
      <name val="LMG-Arun"/>
      <family val="0"/>
    </font>
    <font>
      <b/>
      <sz val="24"/>
      <color indexed="8"/>
      <name val="LMG-Arun"/>
      <family val="0"/>
    </font>
    <font>
      <sz val="36"/>
      <color indexed="8"/>
      <name val="LMG-Arun"/>
      <family val="0"/>
    </font>
    <font>
      <sz val="28"/>
      <color indexed="8"/>
      <name val="LMG-Arun"/>
      <family val="0"/>
    </font>
    <font>
      <sz val="24"/>
      <color indexed="8"/>
      <name val="LMG-Arun"/>
      <family val="0"/>
    </font>
    <font>
      <sz val="26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LMG-Arun"/>
      <family val="0"/>
    </font>
    <font>
      <sz val="14"/>
      <color theme="1"/>
      <name val="Arial"/>
      <family val="2"/>
    </font>
    <font>
      <b/>
      <sz val="18"/>
      <color theme="1"/>
      <name val="LMG-Arun"/>
      <family val="0"/>
    </font>
    <font>
      <b/>
      <sz val="14"/>
      <color theme="1"/>
      <name val="Arial"/>
      <family val="2"/>
    </font>
    <font>
      <b/>
      <sz val="20"/>
      <color theme="1"/>
      <name val="LMG-Arun"/>
      <family val="0"/>
    </font>
    <font>
      <sz val="18"/>
      <color theme="1"/>
      <name val="LMG-Arun"/>
      <family val="0"/>
    </font>
    <font>
      <b/>
      <sz val="16"/>
      <color theme="1"/>
      <name val="LMG-Arun"/>
      <family val="0"/>
    </font>
    <font>
      <sz val="12"/>
      <color theme="1"/>
      <name val="LMG-Arun"/>
      <family val="0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LMG-Arun"/>
      <family val="0"/>
    </font>
    <font>
      <sz val="12"/>
      <color theme="1"/>
      <name val="Arial"/>
      <family val="2"/>
    </font>
    <font>
      <sz val="11"/>
      <color theme="1"/>
      <name val="LMG-Arun"/>
      <family val="0"/>
    </font>
    <font>
      <sz val="1"/>
      <color theme="0"/>
      <name val="Arial"/>
      <family val="2"/>
    </font>
    <font>
      <b/>
      <sz val="10"/>
      <color theme="1"/>
      <name val="LMG-Arun"/>
      <family val="0"/>
    </font>
    <font>
      <b/>
      <sz val="14"/>
      <color theme="1"/>
      <name val="LMG-Arun"/>
      <family val="0"/>
    </font>
    <font>
      <sz val="13.5"/>
      <color theme="1"/>
      <name val="LMG-Arun"/>
      <family val="0"/>
    </font>
    <font>
      <sz val="16"/>
      <color theme="1"/>
      <name val="Arial"/>
      <family val="2"/>
    </font>
    <font>
      <sz val="8"/>
      <color theme="1"/>
      <name val="LMG-Arun"/>
      <family val="0"/>
    </font>
    <font>
      <sz val="15"/>
      <color theme="1"/>
      <name val="Arial"/>
      <family val="2"/>
    </font>
    <font>
      <sz val="15"/>
      <color theme="1"/>
      <name val="LMG-Arun"/>
      <family val="0"/>
    </font>
    <font>
      <b/>
      <sz val="12"/>
      <color theme="1"/>
      <name val="Arial"/>
      <family val="2"/>
    </font>
    <font>
      <sz val="14"/>
      <color theme="1"/>
      <name val="Mr-GUJ1"/>
      <family val="2"/>
    </font>
    <font>
      <sz val="14"/>
      <color theme="1"/>
      <name val="Wingdings"/>
      <family val="0"/>
    </font>
    <font>
      <sz val="13.5"/>
      <color theme="1"/>
      <name val="Arial"/>
      <family val="2"/>
    </font>
    <font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5" fillId="0" borderId="10" xfId="0" applyFont="1" applyBorder="1" applyAlignment="1">
      <alignment/>
    </xf>
    <xf numFmtId="0" fontId="76" fillId="0" borderId="0" xfId="0" applyFont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8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0" borderId="10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81" fillId="0" borderId="0" xfId="0" applyFont="1" applyAlignment="1">
      <alignment horizontal="left"/>
    </xf>
    <xf numFmtId="0" fontId="74" fillId="0" borderId="0" xfId="0" applyFont="1" applyAlignment="1">
      <alignment horizontal="center" vertical="top"/>
    </xf>
    <xf numFmtId="0" fontId="74" fillId="0" borderId="0" xfId="0" applyFont="1" applyAlignment="1">
      <alignment horizontal="justify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2" fillId="0" borderId="0" xfId="0" applyFont="1" applyBorder="1" applyAlignment="1">
      <alignment vertical="center"/>
    </xf>
    <xf numFmtId="176" fontId="75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83" fillId="0" borderId="0" xfId="0" applyFont="1" applyAlignment="1">
      <alignment wrapText="1"/>
    </xf>
    <xf numFmtId="0" fontId="83" fillId="0" borderId="0" xfId="0" applyFont="1" applyBorder="1" applyAlignment="1">
      <alignment wrapText="1"/>
    </xf>
    <xf numFmtId="0" fontId="81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176" fontId="85" fillId="0" borderId="0" xfId="0" applyNumberFormat="1" applyFont="1" applyAlignment="1">
      <alignment horizontal="center" vertical="center" wrapText="1"/>
    </xf>
    <xf numFmtId="14" fontId="7" fillId="33" borderId="0" xfId="0" applyNumberFormat="1" applyFont="1" applyFill="1" applyAlignment="1" applyProtection="1">
      <alignment vertical="center"/>
      <protection hidden="1"/>
    </xf>
    <xf numFmtId="14" fontId="7" fillId="15" borderId="0" xfId="0" applyNumberFormat="1" applyFont="1" applyFill="1" applyAlignment="1" applyProtection="1">
      <alignment vertical="center"/>
      <protection hidden="1"/>
    </xf>
    <xf numFmtId="0" fontId="81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vertical="center" wrapText="1"/>
    </xf>
    <xf numFmtId="0" fontId="87" fillId="0" borderId="0" xfId="0" applyFont="1" applyBorder="1" applyAlignment="1">
      <alignment horizontal="center"/>
    </xf>
    <xf numFmtId="0" fontId="84" fillId="9" borderId="0" xfId="0" applyFont="1" applyFill="1" applyAlignment="1">
      <alignment horizontal="center" vertical="center" wrapText="1"/>
    </xf>
    <xf numFmtId="0" fontId="88" fillId="9" borderId="0" xfId="0" applyFont="1" applyFill="1" applyAlignment="1">
      <alignment horizontal="center" vertical="center" wrapText="1"/>
    </xf>
    <xf numFmtId="0" fontId="75" fillId="0" borderId="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3" xfId="0" applyNumberFormat="1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0" xfId="0" applyNumberFormat="1" applyFont="1" applyBorder="1" applyAlignment="1">
      <alignment vertical="center"/>
    </xf>
    <xf numFmtId="0" fontId="74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86" fillId="0" borderId="0" xfId="0" applyFont="1" applyBorder="1" applyAlignment="1">
      <alignment vertical="center" wrapText="1"/>
    </xf>
    <xf numFmtId="0" fontId="74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4" fillId="0" borderId="0" xfId="0" applyFont="1" applyBorder="1" applyAlignment="1">
      <alignment horizontal="center" vertical="center" wrapText="1"/>
    </xf>
    <xf numFmtId="178" fontId="75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74" fillId="0" borderId="0" xfId="0" applyFont="1" applyAlignment="1">
      <alignment wrapText="1"/>
    </xf>
    <xf numFmtId="0" fontId="74" fillId="0" borderId="0" xfId="0" applyFont="1" applyAlignment="1">
      <alignment vertical="center" wrapText="1"/>
    </xf>
    <xf numFmtId="0" fontId="75" fillId="0" borderId="12" xfId="0" applyFont="1" applyBorder="1" applyAlignment="1">
      <alignment vertical="center"/>
    </xf>
    <xf numFmtId="0" fontId="74" fillId="0" borderId="0" xfId="0" applyFont="1" applyAlignment="1">
      <alignment vertical="justify" wrapText="1"/>
    </xf>
    <xf numFmtId="0" fontId="91" fillId="0" borderId="0" xfId="0" applyFont="1" applyAlignment="1">
      <alignment vertical="center"/>
    </xf>
    <xf numFmtId="0" fontId="74" fillId="0" borderId="0" xfId="0" applyFont="1" applyAlignment="1">
      <alignment vertical="justify"/>
    </xf>
    <xf numFmtId="0" fontId="74" fillId="0" borderId="0" xfId="0" applyFont="1" applyAlignment="1">
      <alignment horizontal="left" vertical="justify"/>
    </xf>
    <xf numFmtId="0" fontId="83" fillId="0" borderId="0" xfId="0" applyFont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88" fillId="9" borderId="0" xfId="0" applyFont="1" applyFill="1" applyAlignment="1">
      <alignment horizontal="center" vertical="center" wrapText="1"/>
    </xf>
    <xf numFmtId="0" fontId="76" fillId="0" borderId="12" xfId="0" applyFont="1" applyBorder="1" applyAlignment="1">
      <alignment horizontal="left" vertical="center"/>
    </xf>
    <xf numFmtId="176" fontId="82" fillId="0" borderId="14" xfId="0" applyNumberFormat="1" applyFont="1" applyBorder="1" applyAlignment="1">
      <alignment horizontal="left" vertical="center"/>
    </xf>
    <xf numFmtId="176" fontId="82" fillId="0" borderId="15" xfId="0" applyNumberFormat="1" applyFont="1" applyBorder="1" applyAlignment="1">
      <alignment horizontal="left" vertical="center"/>
    </xf>
    <xf numFmtId="176" fontId="82" fillId="0" borderId="16" xfId="0" applyNumberFormat="1" applyFont="1" applyBorder="1" applyAlignment="1">
      <alignment horizontal="left" vertical="center"/>
    </xf>
    <xf numFmtId="176" fontId="82" fillId="0" borderId="17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74" fillId="0" borderId="0" xfId="0" applyFont="1" applyAlignment="1">
      <alignment horizontal="center" vertical="top"/>
    </xf>
    <xf numFmtId="0" fontId="74" fillId="0" borderId="0" xfId="0" applyFont="1" applyAlignment="1">
      <alignment horizontal="justify" vertical="center" wrapText="1"/>
    </xf>
    <xf numFmtId="0" fontId="80" fillId="0" borderId="14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80" fillId="0" borderId="16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4" fontId="75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justify"/>
    </xf>
    <xf numFmtId="178" fontId="75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center"/>
    </xf>
    <xf numFmtId="0" fontId="75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horizontal="left" vertical="center"/>
    </xf>
    <xf numFmtId="0" fontId="74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justify" wrapText="1"/>
    </xf>
    <xf numFmtId="0" fontId="74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178" fontId="75" fillId="0" borderId="0" xfId="0" applyNumberFormat="1" applyFont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178" fontId="75" fillId="0" borderId="0" xfId="0" applyNumberFormat="1" applyFont="1" applyBorder="1" applyAlignment="1">
      <alignment horizontal="left" vertical="center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178" fontId="72" fillId="0" borderId="12" xfId="0" applyNumberFormat="1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center" vertical="center"/>
    </xf>
    <xf numFmtId="178" fontId="85" fillId="0" borderId="0" xfId="0" applyNumberFormat="1" applyFont="1" applyAlignment="1">
      <alignment horizontal="center" vertical="center"/>
    </xf>
    <xf numFmtId="14" fontId="77" fillId="0" borderId="12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176" fontId="93" fillId="0" borderId="17" xfId="0" applyNumberFormat="1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178" fontId="77" fillId="0" borderId="12" xfId="0" applyNumberFormat="1" applyFont="1" applyBorder="1" applyAlignment="1">
      <alignment horizontal="center"/>
    </xf>
    <xf numFmtId="0" fontId="74" fillId="0" borderId="13" xfId="0" applyFont="1" applyBorder="1" applyAlignment="1">
      <alignment horizontal="left" vertical="center"/>
    </xf>
    <xf numFmtId="0" fontId="75" fillId="0" borderId="0" xfId="0" applyFont="1" applyAlignment="1">
      <alignment horizontal="left"/>
    </xf>
    <xf numFmtId="178" fontId="95" fillId="0" borderId="12" xfId="0" applyNumberFormat="1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89" fillId="0" borderId="12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0" fontId="74" fillId="0" borderId="12" xfId="0" applyFont="1" applyBorder="1" applyAlignment="1">
      <alignment horizontal="right"/>
    </xf>
    <xf numFmtId="0" fontId="96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0" fillId="0" borderId="14" xfId="0" applyFont="1" applyBorder="1" applyAlignment="1">
      <alignment horizontal="right" vertical="center"/>
    </xf>
    <xf numFmtId="0" fontId="80" fillId="0" borderId="15" xfId="0" applyFont="1" applyBorder="1" applyAlignment="1">
      <alignment horizontal="right" vertical="center"/>
    </xf>
    <xf numFmtId="0" fontId="85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/>
    </xf>
    <xf numFmtId="176" fontId="93" fillId="0" borderId="19" xfId="0" applyNumberFormat="1" applyFont="1" applyBorder="1" applyAlignment="1">
      <alignment horizontal="center"/>
    </xf>
    <xf numFmtId="14" fontId="75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right" vertical="center"/>
    </xf>
    <xf numFmtId="0" fontId="80" fillId="34" borderId="0" xfId="0" applyFont="1" applyFill="1" applyAlignment="1">
      <alignment horizontal="center" vertical="center"/>
    </xf>
    <xf numFmtId="0" fontId="74" fillId="0" borderId="0" xfId="0" applyFont="1" applyAlignment="1">
      <alignment horizontal="justify" vertical="justify" wrapText="1"/>
    </xf>
    <xf numFmtId="0" fontId="97" fillId="0" borderId="0" xfId="0" applyFont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/>
    </xf>
    <xf numFmtId="2" fontId="75" fillId="0" borderId="12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justify" wrapText="1"/>
    </xf>
    <xf numFmtId="0" fontId="75" fillId="0" borderId="0" xfId="0" applyFont="1" applyAlignment="1">
      <alignment horizontal="center"/>
    </xf>
    <xf numFmtId="0" fontId="77" fillId="0" borderId="12" xfId="0" applyFont="1" applyBorder="1" applyAlignment="1">
      <alignment horizontal="left"/>
    </xf>
    <xf numFmtId="0" fontId="77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/>
    </xf>
    <xf numFmtId="0" fontId="74" fillId="0" borderId="15" xfId="0" applyNumberFormat="1" applyFont="1" applyBorder="1" applyAlignment="1">
      <alignment horizontal="center"/>
    </xf>
    <xf numFmtId="0" fontId="74" fillId="0" borderId="12" xfId="0" applyNumberFormat="1" applyFont="1" applyBorder="1" applyAlignment="1">
      <alignment horizontal="center"/>
    </xf>
    <xf numFmtId="0" fontId="74" fillId="0" borderId="13" xfId="0" applyNumberFormat="1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8" fillId="34" borderId="0" xfId="0" applyFont="1" applyFill="1" applyAlignment="1">
      <alignment horizontal="center" vertical="center"/>
    </xf>
    <xf numFmtId="0" fontId="74" fillId="0" borderId="12" xfId="0" applyNumberFormat="1" applyFont="1" applyBorder="1" applyAlignment="1">
      <alignment horizontal="left"/>
    </xf>
    <xf numFmtId="0" fontId="74" fillId="0" borderId="0" xfId="0" applyFont="1" applyAlignment="1">
      <alignment horizontal="justify" vertical="justify"/>
    </xf>
    <xf numFmtId="0" fontId="0" fillId="33" borderId="0" xfId="0" applyFill="1" applyAlignment="1">
      <alignment/>
    </xf>
    <xf numFmtId="0" fontId="74" fillId="33" borderId="0" xfId="0" applyFont="1" applyFill="1" applyAlignment="1">
      <alignment vertical="center"/>
    </xf>
    <xf numFmtId="0" fontId="74" fillId="33" borderId="0" xfId="0" applyFont="1" applyFill="1" applyAlignment="1">
      <alignment horizontal="left" vertical="center"/>
    </xf>
    <xf numFmtId="0" fontId="81" fillId="33" borderId="0" xfId="0" applyFont="1" applyFill="1" applyAlignment="1">
      <alignment vertical="center" wrapText="1"/>
    </xf>
    <xf numFmtId="176" fontId="85" fillId="33" borderId="0" xfId="0" applyNumberFormat="1" applyFont="1" applyFill="1" applyAlignment="1">
      <alignment horizontal="center" vertical="center" wrapText="1"/>
    </xf>
    <xf numFmtId="0" fontId="85" fillId="33" borderId="0" xfId="0" applyFont="1" applyFill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176" fontId="85" fillId="33" borderId="0" xfId="0" applyNumberFormat="1" applyFont="1" applyFill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1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14" fontId="83" fillId="33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9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43</xdr:row>
      <xdr:rowOff>133350</xdr:rowOff>
    </xdr:from>
    <xdr:to>
      <xdr:col>36</xdr:col>
      <xdr:colOff>38100</xdr:colOff>
      <xdr:row>47</xdr:row>
      <xdr:rowOff>38100</xdr:rowOff>
    </xdr:to>
    <xdr:sp>
      <xdr:nvSpPr>
        <xdr:cNvPr id="1" name="Horizontal Scroll 2"/>
        <xdr:cNvSpPr>
          <a:spLocks/>
        </xdr:cNvSpPr>
      </xdr:nvSpPr>
      <xdr:spPr>
        <a:xfrm>
          <a:off x="2305050" y="11210925"/>
          <a:ext cx="2428875" cy="657225"/>
        </a:xfrm>
        <a:prstGeom prst="horizontalScrol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R[S,L:8</a:t>
          </a:r>
        </a:p>
      </xdr:txBody>
    </xdr:sp>
    <xdr:clientData/>
  </xdr:twoCellAnchor>
  <xdr:twoCellAnchor>
    <xdr:from>
      <xdr:col>0</xdr:col>
      <xdr:colOff>28575</xdr:colOff>
      <xdr:row>82</xdr:row>
      <xdr:rowOff>47625</xdr:rowOff>
    </xdr:from>
    <xdr:to>
      <xdr:col>50</xdr:col>
      <xdr:colOff>28575</xdr:colOff>
      <xdr:row>85</xdr:row>
      <xdr:rowOff>95250</xdr:rowOff>
    </xdr:to>
    <xdr:sp>
      <xdr:nvSpPr>
        <xdr:cNvPr id="2" name="Flowchart: Alternate Process 3"/>
        <xdr:cNvSpPr>
          <a:spLocks/>
        </xdr:cNvSpPr>
      </xdr:nvSpPr>
      <xdr:spPr>
        <a:xfrm>
          <a:off x="28575" y="19983450"/>
          <a:ext cx="6562725" cy="60960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lX1F6 ;CFIS q JCLJ8L ;CFIS q ;FYL ;CFIS PPPPPPPPPPPPPPPPPPPPPP TZLS[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5F\R JQF"GL D]ÛT 5}6" YJFYL D/JF5F+ 5UFZ WMZ6DF\ lGIlDT SZJF V\U[ VZHL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19050</xdr:colOff>
      <xdr:row>129</xdr:row>
      <xdr:rowOff>9525</xdr:rowOff>
    </xdr:from>
    <xdr:to>
      <xdr:col>41</xdr:col>
      <xdr:colOff>114300</xdr:colOff>
      <xdr:row>132</xdr:row>
      <xdr:rowOff>47625</xdr:rowOff>
    </xdr:to>
    <xdr:sp>
      <xdr:nvSpPr>
        <xdr:cNvPr id="3" name="Flowchart: Alternate Process 4"/>
        <xdr:cNvSpPr>
          <a:spLocks/>
        </xdr:cNvSpPr>
      </xdr:nvSpPr>
      <xdr:spPr>
        <a:xfrm>
          <a:off x="1381125" y="29889450"/>
          <a:ext cx="4095750" cy="6381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PPPPPPPPPPPPPPPPPPPPPPPPPPPPP;CFIS TZLS[GL GMSZLG[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lGIlDT SZJF V\U[ ;\RF,S ;\:YFGM 9ZFJ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28575</xdr:colOff>
      <xdr:row>169</xdr:row>
      <xdr:rowOff>47625</xdr:rowOff>
    </xdr:from>
    <xdr:to>
      <xdr:col>41</xdr:col>
      <xdr:colOff>123825</xdr:colOff>
      <xdr:row>172</xdr:row>
      <xdr:rowOff>133350</xdr:rowOff>
    </xdr:to>
    <xdr:sp>
      <xdr:nvSpPr>
        <xdr:cNvPr id="4" name="Flowchart: Alternate Process 5"/>
        <xdr:cNvSpPr>
          <a:spLocks/>
        </xdr:cNvSpPr>
      </xdr:nvSpPr>
      <xdr:spPr>
        <a:xfrm>
          <a:off x="1390650" y="39766875"/>
          <a:ext cx="4095750" cy="7048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XF/FV[ lH&lt;,F lX1F6FlWSFZLzLG[ DMS,JFGL NZBF:TGM GD}GM 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38100</xdr:colOff>
      <xdr:row>209</xdr:row>
      <xdr:rowOff>38100</xdr:rowOff>
    </xdr:from>
    <xdr:to>
      <xdr:col>46</xdr:col>
      <xdr:colOff>47625</xdr:colOff>
      <xdr:row>212</xdr:row>
      <xdr:rowOff>161925</xdr:rowOff>
    </xdr:to>
    <xdr:sp>
      <xdr:nvSpPr>
        <xdr:cNvPr id="5" name="Flowchart: Alternate Process 6"/>
        <xdr:cNvSpPr>
          <a:spLocks/>
        </xdr:cNvSpPr>
      </xdr:nvSpPr>
      <xdr:spPr>
        <a:xfrm>
          <a:off x="866775" y="49615725"/>
          <a:ext cx="5210175" cy="7048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SD"RFZL p5Z SM. 5M,L; S[; S[ BFTFSLI T5F; YI[, GYL T[ V\U[GM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8=:8 q D\0/ q U|FD 5\RFITGM 9ZFJ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16</xdr:col>
      <xdr:colOff>76200</xdr:colOff>
      <xdr:row>247</xdr:row>
      <xdr:rowOff>9525</xdr:rowOff>
    </xdr:from>
    <xdr:to>
      <xdr:col>36</xdr:col>
      <xdr:colOff>66675</xdr:colOff>
      <xdr:row>249</xdr:row>
      <xdr:rowOff>85725</xdr:rowOff>
    </xdr:to>
    <xdr:sp>
      <xdr:nvSpPr>
        <xdr:cNvPr id="6" name="Flowchart: Alternate Process 7"/>
        <xdr:cNvSpPr>
          <a:spLocks/>
        </xdr:cNvSpPr>
      </xdr:nvSpPr>
      <xdr:spPr>
        <a:xfrm>
          <a:off x="2105025" y="59502675"/>
          <a:ext cx="2657475" cy="4857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5|DF65+M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47625</xdr:colOff>
      <xdr:row>302</xdr:row>
      <xdr:rowOff>57150</xdr:rowOff>
    </xdr:from>
    <xdr:to>
      <xdr:col>38</xdr:col>
      <xdr:colOff>28575</xdr:colOff>
      <xdr:row>304</xdr:row>
      <xdr:rowOff>38100</xdr:rowOff>
    </xdr:to>
    <xdr:sp>
      <xdr:nvSpPr>
        <xdr:cNvPr id="7" name="Flowchart: Alternate Process 8"/>
        <xdr:cNvSpPr>
          <a:spLocks/>
        </xdr:cNvSpPr>
      </xdr:nvSpPr>
      <xdr:spPr>
        <a:xfrm>
          <a:off x="2343150" y="69865875"/>
          <a:ext cx="2647950" cy="53340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AF\IWZL BT 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57150</xdr:colOff>
      <xdr:row>6</xdr:row>
      <xdr:rowOff>47625</xdr:rowOff>
    </xdr:from>
    <xdr:to>
      <xdr:col>50</xdr:col>
      <xdr:colOff>9525</xdr:colOff>
      <xdr:row>8</xdr:row>
      <xdr:rowOff>114300</xdr:rowOff>
    </xdr:to>
    <xdr:sp>
      <xdr:nvSpPr>
        <xdr:cNvPr id="8" name="Oval 9"/>
        <xdr:cNvSpPr>
          <a:spLocks/>
        </xdr:cNvSpPr>
      </xdr:nvSpPr>
      <xdr:spPr>
        <a:xfrm>
          <a:off x="85725" y="1724025"/>
          <a:ext cx="6486525" cy="523875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DFwIlDS VG[ prRTZ </a:t>
          </a:r>
          <a:r>
            <a:rPr lang="en-US" cap="none" sz="2400" b="0" i="0" u="none" baseline="0">
              <a:solidFill>
                <a:srgbClr val="000000"/>
              </a:solidFill>
            </a:rPr>
            <a:t>DFwIlDS XF/FVMGF  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4</xdr:row>
      <xdr:rowOff>133350</xdr:rowOff>
    </xdr:from>
    <xdr:to>
      <xdr:col>36</xdr:col>
      <xdr:colOff>38100</xdr:colOff>
      <xdr:row>8</xdr:row>
      <xdr:rowOff>38100</xdr:rowOff>
    </xdr:to>
    <xdr:sp>
      <xdr:nvSpPr>
        <xdr:cNvPr id="1" name="Horizontal Scroll 2"/>
        <xdr:cNvSpPr>
          <a:spLocks/>
        </xdr:cNvSpPr>
      </xdr:nvSpPr>
      <xdr:spPr>
        <a:xfrm>
          <a:off x="2305050" y="933450"/>
          <a:ext cx="2428875" cy="657225"/>
        </a:xfrm>
        <a:prstGeom prst="horizontalScrol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R[S,L:8</a:t>
          </a:r>
        </a:p>
      </xdr:txBody>
    </xdr:sp>
    <xdr:clientData/>
  </xdr:twoCellAnchor>
  <xdr:twoCellAnchor>
    <xdr:from>
      <xdr:col>1</xdr:col>
      <xdr:colOff>0</xdr:colOff>
      <xdr:row>42</xdr:row>
      <xdr:rowOff>47625</xdr:rowOff>
    </xdr:from>
    <xdr:to>
      <xdr:col>50</xdr:col>
      <xdr:colOff>28575</xdr:colOff>
      <xdr:row>45</xdr:row>
      <xdr:rowOff>66675</xdr:rowOff>
    </xdr:to>
    <xdr:sp>
      <xdr:nvSpPr>
        <xdr:cNvPr id="2" name="Flowchart: Alternate Process 3"/>
        <xdr:cNvSpPr>
          <a:spLocks/>
        </xdr:cNvSpPr>
      </xdr:nvSpPr>
      <xdr:spPr>
        <a:xfrm>
          <a:off x="28575" y="9515475"/>
          <a:ext cx="6562725" cy="6000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lX1F6 ;CFIS q JCLJ8L ;CFIS q ;FYL ;CFIS PPPPPPPPPPPPPPPPPPPPPP TZLS[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5F\R JQF"GL D]ÛT 5}6" YJFYL D/JF5F+ 5UFZ WMZ6DF\ lGIlDT SZJF V\U[ VZHL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19050</xdr:colOff>
      <xdr:row>88</xdr:row>
      <xdr:rowOff>9525</xdr:rowOff>
    </xdr:from>
    <xdr:to>
      <xdr:col>41</xdr:col>
      <xdr:colOff>114300</xdr:colOff>
      <xdr:row>91</xdr:row>
      <xdr:rowOff>47625</xdr:rowOff>
    </xdr:to>
    <xdr:sp>
      <xdr:nvSpPr>
        <xdr:cNvPr id="3" name="Flowchart: Alternate Process 4"/>
        <xdr:cNvSpPr>
          <a:spLocks/>
        </xdr:cNvSpPr>
      </xdr:nvSpPr>
      <xdr:spPr>
        <a:xfrm>
          <a:off x="1381125" y="19316700"/>
          <a:ext cx="4095750" cy="6381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PPPPPPPPPPPPPPPPPPPPPPPPPPPPP;CFIS TZLS[GL GMSZLG[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lGIlDT SZJF V\U[ ;\RF,S ;\:YFGM 9ZFJ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47625</xdr:colOff>
      <xdr:row>127</xdr:row>
      <xdr:rowOff>28575</xdr:rowOff>
    </xdr:from>
    <xdr:to>
      <xdr:col>42</xdr:col>
      <xdr:colOff>9525</xdr:colOff>
      <xdr:row>130</xdr:row>
      <xdr:rowOff>114300</xdr:rowOff>
    </xdr:to>
    <xdr:sp>
      <xdr:nvSpPr>
        <xdr:cNvPr id="4" name="Flowchart: Alternate Process 5"/>
        <xdr:cNvSpPr>
          <a:spLocks/>
        </xdr:cNvSpPr>
      </xdr:nvSpPr>
      <xdr:spPr>
        <a:xfrm>
          <a:off x="1409700" y="28917900"/>
          <a:ext cx="4095750" cy="7048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XF/FV[ lH&lt;,F lX1F6FlWSFZLzLG[ DMS,JFGL NZBF:TGM GD}GM 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38100</xdr:colOff>
      <xdr:row>165</xdr:row>
      <xdr:rowOff>38100</xdr:rowOff>
    </xdr:from>
    <xdr:to>
      <xdr:col>46</xdr:col>
      <xdr:colOff>47625</xdr:colOff>
      <xdr:row>168</xdr:row>
      <xdr:rowOff>133350</xdr:rowOff>
    </xdr:to>
    <xdr:sp>
      <xdr:nvSpPr>
        <xdr:cNvPr id="5" name="Flowchart: Alternate Process 6"/>
        <xdr:cNvSpPr>
          <a:spLocks/>
        </xdr:cNvSpPr>
      </xdr:nvSpPr>
      <xdr:spPr>
        <a:xfrm>
          <a:off x="866775" y="38681025"/>
          <a:ext cx="5210175" cy="7048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SD"RFZL p5Z SM. 5M,L; S[; S[ BFTFSLI T5F; YI[, GYL T[ V\U[GM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8=:8 q D\0/ q U|FD 5\RFITGM 9ZFJ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76200</xdr:colOff>
      <xdr:row>202</xdr:row>
      <xdr:rowOff>9525</xdr:rowOff>
    </xdr:from>
    <xdr:to>
      <xdr:col>36</xdr:col>
      <xdr:colOff>66675</xdr:colOff>
      <xdr:row>204</xdr:row>
      <xdr:rowOff>85725</xdr:rowOff>
    </xdr:to>
    <xdr:sp>
      <xdr:nvSpPr>
        <xdr:cNvPr id="6" name="Flowchart: Alternate Process 7"/>
        <xdr:cNvSpPr>
          <a:spLocks/>
        </xdr:cNvSpPr>
      </xdr:nvSpPr>
      <xdr:spPr>
        <a:xfrm>
          <a:off x="2105025" y="48320325"/>
          <a:ext cx="2657475" cy="4857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5|DF65+M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19050</xdr:colOff>
      <xdr:row>256</xdr:row>
      <xdr:rowOff>19050</xdr:rowOff>
    </xdr:from>
    <xdr:to>
      <xdr:col>38</xdr:col>
      <xdr:colOff>9525</xdr:colOff>
      <xdr:row>258</xdr:row>
      <xdr:rowOff>95250</xdr:rowOff>
    </xdr:to>
    <xdr:sp>
      <xdr:nvSpPr>
        <xdr:cNvPr id="7" name="Flowchart: Alternate Process 8"/>
        <xdr:cNvSpPr>
          <a:spLocks/>
        </xdr:cNvSpPr>
      </xdr:nvSpPr>
      <xdr:spPr>
        <a:xfrm>
          <a:off x="2314575" y="58378725"/>
          <a:ext cx="2657475" cy="5143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AF\IWZL BT 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6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.75390625" style="0" customWidth="1"/>
    <col min="2" max="2" width="20.125" style="0" customWidth="1"/>
    <col min="3" max="4" width="3.75390625" style="0" customWidth="1"/>
    <col min="5" max="5" width="5.75390625" style="0" customWidth="1"/>
    <col min="6" max="6" width="8.625" style="0" customWidth="1"/>
    <col min="7" max="7" width="9.125" style="0" customWidth="1"/>
    <col min="8" max="8" width="9.00390625" style="0" customWidth="1"/>
    <col min="9" max="10" width="3.75390625" style="0" customWidth="1"/>
    <col min="11" max="11" width="5.75390625" style="0" customWidth="1"/>
    <col min="12" max="13" width="3.75390625" style="0" customWidth="1"/>
    <col min="14" max="14" width="5.75390625" style="43" customWidth="1"/>
    <col min="15" max="16" width="3.75390625" style="43" customWidth="1"/>
    <col min="17" max="17" width="6.75390625" style="43" customWidth="1"/>
    <col min="18" max="19" width="3.75390625" style="43" customWidth="1"/>
    <col min="20" max="20" width="5.75390625" style="43" customWidth="1"/>
    <col min="21" max="22" width="8.75390625" style="43" customWidth="1"/>
    <col min="23" max="23" width="11.625" style="43" customWidth="1"/>
    <col min="24" max="66" width="8.75390625" style="43" customWidth="1"/>
  </cols>
  <sheetData>
    <row r="1" spans="1:22" ht="27" customHeight="1">
      <c r="A1" s="13" t="s">
        <v>316</v>
      </c>
      <c r="B1" s="202"/>
      <c r="C1" s="202"/>
      <c r="E1" s="190" t="s">
        <v>313</v>
      </c>
      <c r="F1" s="189"/>
      <c r="G1" s="189"/>
      <c r="I1" s="191" t="s">
        <v>233</v>
      </c>
      <c r="J1" s="191"/>
      <c r="K1" s="191"/>
      <c r="L1" s="13"/>
      <c r="N1" s="13" t="s">
        <v>239</v>
      </c>
      <c r="O1" s="13"/>
      <c r="P1" s="191" t="s">
        <v>316</v>
      </c>
      <c r="Q1" s="191"/>
      <c r="R1" s="191"/>
      <c r="S1" s="191"/>
      <c r="T1" s="191"/>
      <c r="U1" s="191"/>
      <c r="V1" s="191"/>
    </row>
    <row r="2" spans="1:66" s="57" customFormat="1" ht="40.5" customHeight="1">
      <c r="A2" s="94"/>
      <c r="B2" s="95" t="s">
        <v>221</v>
      </c>
      <c r="C2" s="95" t="s">
        <v>226</v>
      </c>
      <c r="D2" s="95"/>
      <c r="E2" s="95"/>
      <c r="F2" s="95" t="s">
        <v>218</v>
      </c>
      <c r="G2" s="97" t="s">
        <v>219</v>
      </c>
      <c r="H2" s="96" t="s">
        <v>236</v>
      </c>
      <c r="I2" s="95" t="s">
        <v>220</v>
      </c>
      <c r="J2" s="95"/>
      <c r="K2" s="95"/>
      <c r="L2" s="95" t="s">
        <v>224</v>
      </c>
      <c r="M2" s="95"/>
      <c r="N2" s="95"/>
      <c r="O2" s="100" t="s">
        <v>234</v>
      </c>
      <c r="P2" s="100"/>
      <c r="Q2" s="100"/>
      <c r="R2" s="95" t="s">
        <v>232</v>
      </c>
      <c r="S2" s="95"/>
      <c r="T2" s="95"/>
      <c r="U2" s="66" t="s">
        <v>223</v>
      </c>
      <c r="V2" s="80" t="s">
        <v>247</v>
      </c>
      <c r="W2" s="80" t="s">
        <v>248</v>
      </c>
      <c r="X2" s="80" t="s">
        <v>251</v>
      </c>
      <c r="Y2" s="83" t="s">
        <v>252</v>
      </c>
      <c r="Z2" s="83" t="s">
        <v>264</v>
      </c>
      <c r="AA2" s="83" t="s">
        <v>92</v>
      </c>
      <c r="AB2" s="83" t="s">
        <v>93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5" t="s">
        <v>230</v>
      </c>
      <c r="AO2" s="55" t="s">
        <v>231</v>
      </c>
      <c r="AP2" s="37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</row>
    <row r="3" spans="1:66" s="57" customFormat="1" ht="27">
      <c r="A3" s="94"/>
      <c r="B3" s="95"/>
      <c r="C3" s="60" t="s">
        <v>54</v>
      </c>
      <c r="D3" s="60" t="s">
        <v>53</v>
      </c>
      <c r="E3" s="60" t="s">
        <v>52</v>
      </c>
      <c r="F3" s="95"/>
      <c r="G3" s="97"/>
      <c r="H3" s="96"/>
      <c r="I3" s="60" t="s">
        <v>54</v>
      </c>
      <c r="J3" s="60" t="s">
        <v>53</v>
      </c>
      <c r="K3" s="60" t="s">
        <v>52</v>
      </c>
      <c r="L3" s="60" t="s">
        <v>54</v>
      </c>
      <c r="M3" s="60" t="s">
        <v>53</v>
      </c>
      <c r="N3" s="60" t="s">
        <v>52</v>
      </c>
      <c r="O3" s="69" t="s">
        <v>54</v>
      </c>
      <c r="P3" s="70" t="s">
        <v>53</v>
      </c>
      <c r="Q3" s="70" t="s">
        <v>52</v>
      </c>
      <c r="R3" s="60" t="s">
        <v>54</v>
      </c>
      <c r="S3" s="60" t="s">
        <v>53</v>
      </c>
      <c r="T3" s="60" t="s">
        <v>52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5"/>
      <c r="AO3" s="55"/>
      <c r="AP3" s="41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</row>
    <row r="4" spans="1:66" s="57" customFormat="1" ht="18">
      <c r="A4" s="67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7">
        <v>11</v>
      </c>
      <c r="L4" s="67">
        <v>12</v>
      </c>
      <c r="M4" s="67">
        <v>13</v>
      </c>
      <c r="N4" s="67">
        <v>14</v>
      </c>
      <c r="O4" s="67">
        <v>15</v>
      </c>
      <c r="P4" s="67">
        <v>16</v>
      </c>
      <c r="Q4" s="67">
        <v>17</v>
      </c>
      <c r="R4" s="67">
        <v>18</v>
      </c>
      <c r="S4" s="67">
        <v>19</v>
      </c>
      <c r="T4" s="67">
        <v>20</v>
      </c>
      <c r="U4" s="67">
        <v>21</v>
      </c>
      <c r="V4" s="67">
        <v>22</v>
      </c>
      <c r="W4" s="67">
        <v>23</v>
      </c>
      <c r="X4" s="67">
        <v>24</v>
      </c>
      <c r="Y4" s="67">
        <v>25</v>
      </c>
      <c r="Z4" s="67">
        <v>26</v>
      </c>
      <c r="AA4" s="67">
        <v>27</v>
      </c>
      <c r="AB4" s="67">
        <v>28</v>
      </c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5"/>
      <c r="AO4" s="68">
        <v>1</v>
      </c>
      <c r="AP4" s="41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</row>
    <row r="5" spans="1:66" s="59" customFormat="1" ht="37.5" customHeight="1">
      <c r="A5" s="62">
        <v>1</v>
      </c>
      <c r="B5" s="192" t="s">
        <v>317</v>
      </c>
      <c r="C5" s="193">
        <v>22</v>
      </c>
      <c r="D5" s="193">
        <v>2</v>
      </c>
      <c r="E5" s="194">
        <v>1983</v>
      </c>
      <c r="F5" s="195" t="s">
        <v>229</v>
      </c>
      <c r="G5" s="195" t="s">
        <v>310</v>
      </c>
      <c r="H5" s="195" t="s">
        <v>311</v>
      </c>
      <c r="I5" s="196">
        <v>8</v>
      </c>
      <c r="J5" s="196">
        <v>7</v>
      </c>
      <c r="K5" s="197">
        <v>2014</v>
      </c>
      <c r="L5" s="196">
        <v>8</v>
      </c>
      <c r="M5" s="196">
        <v>7</v>
      </c>
      <c r="N5" s="197">
        <v>2014</v>
      </c>
      <c r="O5" s="201">
        <v>0</v>
      </c>
      <c r="P5" s="201">
        <v>0</v>
      </c>
      <c r="Q5" s="201">
        <v>0</v>
      </c>
      <c r="R5" s="196">
        <f>DAY(AO5)-1</f>
        <v>7</v>
      </c>
      <c r="S5" s="196">
        <f>MONTH(AO5)</f>
        <v>7</v>
      </c>
      <c r="T5" s="197">
        <f>YEAR(AO5)</f>
        <v>2019</v>
      </c>
      <c r="U5" s="197">
        <v>26000</v>
      </c>
      <c r="V5" s="198" t="s">
        <v>244</v>
      </c>
      <c r="W5" s="199" t="s">
        <v>312</v>
      </c>
      <c r="X5" s="199">
        <v>39900</v>
      </c>
      <c r="Y5" s="200">
        <v>43651</v>
      </c>
      <c r="Z5" s="196">
        <v>1</v>
      </c>
      <c r="AA5" s="198"/>
      <c r="AB5" s="198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3" t="str">
        <f>L5&amp;"/"&amp;M5&amp;"/"&amp;N5</f>
        <v>8/7/2014</v>
      </c>
      <c r="AO5" s="64">
        <f>IF(AO4,(DATE(YEAR(AN5)+5+Q5,MONTH(AN5)+P5,DAY(AN5)+O5)))</f>
        <v>43654</v>
      </c>
      <c r="AP5" s="65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</row>
    <row r="6" spans="1:99" ht="21.75" customHeight="1">
      <c r="A6" s="36"/>
      <c r="F6" s="37"/>
      <c r="G6" s="37"/>
      <c r="I6" s="37"/>
      <c r="J6" s="37"/>
      <c r="L6" s="37"/>
      <c r="M6" s="37"/>
      <c r="R6" s="17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99" ht="21.75" customHeight="1">
      <c r="A7" s="36"/>
      <c r="D7" s="37"/>
      <c r="E7" s="37"/>
      <c r="F7" s="37"/>
      <c r="G7" s="37"/>
      <c r="I7" s="37"/>
      <c r="J7" s="37"/>
      <c r="L7" s="37"/>
      <c r="M7" s="3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ht="21.75" customHeight="1">
      <c r="A8" s="36"/>
      <c r="D8" s="37"/>
      <c r="E8" s="37"/>
      <c r="F8" s="37"/>
      <c r="G8" s="37"/>
      <c r="I8" s="37"/>
      <c r="J8" s="37"/>
      <c r="L8" s="37"/>
      <c r="M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ht="36" customHeight="1">
      <c r="A9" s="34"/>
      <c r="D9" s="35"/>
      <c r="E9" s="35"/>
      <c r="F9" s="35"/>
      <c r="G9" s="35"/>
      <c r="H9" s="35"/>
      <c r="I9" s="35"/>
      <c r="J9" s="35"/>
      <c r="L9" s="41"/>
      <c r="M9" s="41"/>
      <c r="N9" s="53"/>
      <c r="O9" s="53"/>
      <c r="P9" s="53"/>
      <c r="Q9" s="53"/>
      <c r="R9" s="54"/>
      <c r="V9" s="17"/>
      <c r="W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ht="21.75" customHeight="1">
      <c r="A10" s="34"/>
      <c r="F10" s="37"/>
      <c r="G10" s="37"/>
      <c r="N10" s="56"/>
      <c r="O10" s="56"/>
      <c r="P10" s="56"/>
      <c r="Q10" s="56"/>
      <c r="R10" s="54"/>
      <c r="V10" s="44"/>
      <c r="W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ht="21.75" customHeight="1">
      <c r="A11" s="36"/>
      <c r="F11" s="36"/>
      <c r="G11" s="36"/>
      <c r="N11" s="56"/>
      <c r="O11" s="56"/>
      <c r="P11" s="56"/>
      <c r="Q11" s="56"/>
      <c r="R11" s="54"/>
      <c r="V11" s="44"/>
      <c r="W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21.75" customHeight="1">
      <c r="A12" s="36"/>
      <c r="F12" s="35"/>
      <c r="G12" s="35"/>
      <c r="H12" s="35"/>
      <c r="I12" s="35"/>
      <c r="J12" s="35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21.75" customHeight="1">
      <c r="A13" s="36"/>
      <c r="C13" s="98"/>
      <c r="D13" s="98"/>
      <c r="E13" s="37"/>
      <c r="F13" s="37"/>
      <c r="G13" s="37"/>
      <c r="H13" s="37"/>
      <c r="I13" s="37"/>
      <c r="J13" s="37"/>
      <c r="K13" s="37"/>
      <c r="L13" s="45"/>
      <c r="M13" s="3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8:12" ht="18">
      <c r="H14" s="46"/>
      <c r="L14" s="45"/>
    </row>
    <row r="15" spans="8:12" ht="18">
      <c r="H15" s="37"/>
      <c r="L15" s="45"/>
    </row>
    <row r="16" spans="8:12" ht="18">
      <c r="H16" s="37"/>
      <c r="L16" s="45"/>
    </row>
  </sheetData>
  <sheetProtection/>
  <mergeCells count="14">
    <mergeCell ref="I2:K2"/>
    <mergeCell ref="C2:E2"/>
    <mergeCell ref="L2:N2"/>
    <mergeCell ref="I1:K1"/>
    <mergeCell ref="P1:V1"/>
    <mergeCell ref="R2:T2"/>
    <mergeCell ref="O2:Q2"/>
    <mergeCell ref="B1:C1"/>
    <mergeCell ref="A2:A3"/>
    <mergeCell ref="B2:B3"/>
    <mergeCell ref="F2:F3"/>
    <mergeCell ref="H2:H3"/>
    <mergeCell ref="G2:G3"/>
    <mergeCell ref="C13:D13"/>
  </mergeCells>
  <printOptions/>
  <pageMargins left="0.7" right="0.7" top="0.32" bottom="0.7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2"/>
  <sheetViews>
    <sheetView tabSelected="1" zoomScalePageLayoutView="0" workbookViewId="0" topLeftCell="A1">
      <selection activeCell="S15" sqref="S15:AY15"/>
    </sheetView>
  </sheetViews>
  <sheetFormatPr defaultColWidth="8.75390625" defaultRowHeight="14.25"/>
  <cols>
    <col min="1" max="1" width="0.37109375" style="2" customWidth="1"/>
    <col min="2" max="3" width="1.75390625" style="22" customWidth="1"/>
    <col min="4" max="51" width="1.75390625" style="2" customWidth="1"/>
    <col min="52" max="52" width="4.125" style="2" customWidth="1"/>
    <col min="53" max="53" width="1.75390625" style="2" customWidth="1"/>
    <col min="54" max="56" width="8.75390625" style="2" customWidth="1"/>
    <col min="57" max="57" width="16.375" style="2" bestFit="1" customWidth="1"/>
    <col min="58" max="16384" width="8.75390625" style="2" customWidth="1"/>
  </cols>
  <sheetData>
    <row r="1" spans="2:56" s="1" customFormat="1" ht="18">
      <c r="B1" s="23"/>
      <c r="C1" s="23"/>
      <c r="BD1" s="203">
        <v>1</v>
      </c>
    </row>
    <row r="2" spans="2:56" s="1" customFormat="1" ht="30" customHeight="1">
      <c r="B2" s="23"/>
      <c r="C2" s="99" t="s">
        <v>213</v>
      </c>
      <c r="D2" s="99"/>
      <c r="E2" s="99"/>
      <c r="F2" s="99"/>
      <c r="G2" s="99"/>
      <c r="H2" s="99"/>
      <c r="I2" s="99"/>
      <c r="J2" s="17" t="s">
        <v>215</v>
      </c>
      <c r="K2" s="101" t="str">
        <f>data!A1</f>
        <v>zL  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BD2" s="203"/>
    </row>
    <row r="3" spans="2:51" s="1" customFormat="1" ht="30" customHeight="1">
      <c r="B3" s="23"/>
      <c r="C3" s="99" t="s">
        <v>214</v>
      </c>
      <c r="D3" s="99"/>
      <c r="E3" s="99"/>
      <c r="F3" s="99"/>
      <c r="G3" s="99"/>
      <c r="H3" s="99"/>
      <c r="I3" s="99"/>
      <c r="J3" s="17" t="s">
        <v>215</v>
      </c>
      <c r="K3" s="101" t="str">
        <f>data!E1&amp;"v"&amp;data!I1</f>
        <v>UF\WL:D'lT 5F;[vEFJGUZ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</row>
    <row r="4" spans="2:3" s="1" customFormat="1" ht="18">
      <c r="B4" s="23"/>
      <c r="C4" s="23"/>
    </row>
    <row r="5" spans="2:51" s="1" customFormat="1" ht="18">
      <c r="B5" s="23"/>
      <c r="C5" s="113" t="s">
        <v>216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2:51" s="1" customFormat="1" ht="18">
      <c r="B6" s="23"/>
      <c r="C6" s="113" t="s">
        <v>217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</row>
    <row r="7" spans="2:3" s="1" customFormat="1" ht="18">
      <c r="B7" s="23"/>
      <c r="C7" s="23"/>
    </row>
    <row r="8" spans="2:3" s="1" customFormat="1" ht="18">
      <c r="B8" s="23"/>
      <c r="C8" s="23"/>
    </row>
    <row r="9" spans="2:3" s="1" customFormat="1" ht="18">
      <c r="B9" s="23"/>
      <c r="C9" s="23"/>
    </row>
    <row r="10" spans="2:3" s="1" customFormat="1" ht="18">
      <c r="B10" s="23"/>
      <c r="C10" s="23"/>
    </row>
    <row r="11" spans="2:3" s="1" customFormat="1" ht="18">
      <c r="B11" s="23"/>
      <c r="C11" s="23"/>
    </row>
    <row r="12" spans="2:3" s="1" customFormat="1" ht="18">
      <c r="B12" s="23"/>
      <c r="C12" s="23"/>
    </row>
    <row r="13" spans="2:3" s="1" customFormat="1" ht="18">
      <c r="B13" s="23"/>
      <c r="C13" s="23"/>
    </row>
    <row r="14" spans="2:3" s="1" customFormat="1" ht="18">
      <c r="B14" s="23"/>
      <c r="C14" s="23"/>
    </row>
    <row r="15" spans="2:51" s="13" customFormat="1" ht="30" customHeight="1">
      <c r="B15" s="98" t="s">
        <v>22</v>
      </c>
      <c r="C15" s="98"/>
      <c r="D15" s="99" t="s">
        <v>221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8" t="s">
        <v>222</v>
      </c>
      <c r="R15" s="98"/>
      <c r="S15" s="109" t="str">
        <f>IF(data!B5=0,0,VLOOKUP($BD$1,data!$A$5:$AM$5,2,0))</f>
        <v>5\SH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1"/>
    </row>
    <row r="16" spans="1:256" s="13" customFormat="1" ht="9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34"/>
    </row>
    <row r="17" spans="2:36" s="13" customFormat="1" ht="30" customHeight="1">
      <c r="B17" s="98" t="s">
        <v>24</v>
      </c>
      <c r="C17" s="98"/>
      <c r="D17" s="99" t="s">
        <v>226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 t="s">
        <v>222</v>
      </c>
      <c r="R17" s="98"/>
      <c r="S17" s="105">
        <f>IF(S15=0,0,VLOOKUP($BD$1,data!$A$5:$AM$5,3,0))</f>
        <v>22</v>
      </c>
      <c r="T17" s="105"/>
      <c r="U17" s="105"/>
      <c r="V17" s="105"/>
      <c r="W17" s="105"/>
      <c r="X17" s="105">
        <f>VLOOKUP($BD$1,data!$A$5:$AM$5,4,0)</f>
        <v>2</v>
      </c>
      <c r="Y17" s="105"/>
      <c r="Z17" s="105"/>
      <c r="AA17" s="105"/>
      <c r="AB17" s="105"/>
      <c r="AC17" s="106">
        <f>VLOOKUP($BD$1,data!$A$5:$AM$5,5,0)</f>
        <v>1983</v>
      </c>
      <c r="AD17" s="106"/>
      <c r="AE17" s="106"/>
      <c r="AF17" s="106"/>
      <c r="AG17" s="106"/>
      <c r="AH17" s="106"/>
      <c r="AI17" s="106"/>
      <c r="AJ17" s="106"/>
    </row>
    <row r="18" spans="1:256" s="13" customFormat="1" ht="9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34"/>
    </row>
    <row r="19" spans="2:51" s="13" customFormat="1" ht="30" customHeight="1">
      <c r="B19" s="98" t="s">
        <v>50</v>
      </c>
      <c r="C19" s="98"/>
      <c r="D19" s="99" t="s">
        <v>314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8" t="s">
        <v>222</v>
      </c>
      <c r="R19" s="98"/>
      <c r="S19" s="109" t="str">
        <f>VLOOKUP($BD$1,data!$A$5:$AM$5,6,0)</f>
        <v>V[D SMD ALV[0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1"/>
    </row>
    <row r="20" spans="1:256" s="13" customFormat="1" ht="9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34"/>
    </row>
    <row r="21" spans="2:51" s="13" customFormat="1" ht="30" customHeight="1">
      <c r="B21" s="98" t="s">
        <v>175</v>
      </c>
      <c r="C21" s="98"/>
      <c r="D21" s="99" t="s">
        <v>225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8" t="s">
        <v>222</v>
      </c>
      <c r="R21" s="98"/>
      <c r="S21" s="109" t="str">
        <f>VLOOKUP($BD$1,data!$A$5:$AM$5,7,0)</f>
        <v>prRPDFwIlDS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</row>
    <row r="22" spans="1:256" s="13" customFormat="1" ht="9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34"/>
    </row>
    <row r="23" spans="2:51" s="13" customFormat="1" ht="55.5" customHeight="1">
      <c r="B23" s="107" t="s">
        <v>201</v>
      </c>
      <c r="C23" s="107"/>
      <c r="D23" s="108" t="s">
        <v>219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S23" s="161" t="str">
        <f>VLOOKUP($BD$1,data!$A$5:$AM$5,8,0)</f>
        <v>lX1F6</v>
      </c>
      <c r="T23" s="162"/>
      <c r="U23" s="162"/>
      <c r="V23" s="162"/>
      <c r="W23" s="162"/>
      <c r="X23" s="110" t="s">
        <v>237</v>
      </c>
      <c r="Y23" s="110"/>
      <c r="Z23" s="110"/>
      <c r="AA23" s="110"/>
      <c r="AB23" s="110"/>
      <c r="AC23" s="110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2"/>
    </row>
    <row r="24" spans="2:36" s="13" customFormat="1" ht="30" customHeight="1">
      <c r="B24" s="107"/>
      <c r="C24" s="107"/>
      <c r="D24" s="99" t="s">
        <v>220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8" t="s">
        <v>222</v>
      </c>
      <c r="R24" s="98"/>
      <c r="S24" s="105">
        <f>VLOOKUP($BD$1,data!$A$5:$AM$5,9,0)</f>
        <v>8</v>
      </c>
      <c r="T24" s="105"/>
      <c r="U24" s="105"/>
      <c r="V24" s="105"/>
      <c r="W24" s="105"/>
      <c r="X24" s="105">
        <f>VLOOKUP($BD$1,data!$A$5:$AM$5,10,0)</f>
        <v>7</v>
      </c>
      <c r="Y24" s="105"/>
      <c r="Z24" s="105"/>
      <c r="AA24" s="105"/>
      <c r="AB24" s="105"/>
      <c r="AC24" s="106">
        <f>VLOOKUP($BD$1,data!$A$5:$AM$5,11,0)</f>
        <v>2014</v>
      </c>
      <c r="AD24" s="106"/>
      <c r="AE24" s="106"/>
      <c r="AF24" s="106"/>
      <c r="AG24" s="106"/>
      <c r="AH24" s="106"/>
      <c r="AI24" s="106"/>
      <c r="AJ24" s="106"/>
    </row>
    <row r="25" spans="2:52" s="13" customFormat="1" ht="9.75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</row>
    <row r="26" spans="2:36" s="23" customFormat="1" ht="30" customHeight="1">
      <c r="B26" s="98" t="s">
        <v>203</v>
      </c>
      <c r="C26" s="98"/>
      <c r="D26" s="98" t="s">
        <v>224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 t="s">
        <v>222</v>
      </c>
      <c r="R26" s="98"/>
      <c r="S26" s="105">
        <f>VLOOKUP($BD$1,data!$A$5:$AM$5,12,0)</f>
        <v>8</v>
      </c>
      <c r="T26" s="105"/>
      <c r="U26" s="105"/>
      <c r="V26" s="105"/>
      <c r="W26" s="105"/>
      <c r="X26" s="105">
        <f>VLOOKUP($BD$1,data!$A$5:$AM$5,13,0)</f>
        <v>7</v>
      </c>
      <c r="Y26" s="105"/>
      <c r="Z26" s="105"/>
      <c r="AA26" s="105"/>
      <c r="AB26" s="105"/>
      <c r="AC26" s="106">
        <f>VLOOKUP($BD$1,data!$A$5:$AM$5,14,0)</f>
        <v>2014</v>
      </c>
      <c r="AD26" s="106"/>
      <c r="AE26" s="106"/>
      <c r="AF26" s="106"/>
      <c r="AG26" s="106"/>
      <c r="AH26" s="106"/>
      <c r="AI26" s="106"/>
      <c r="AJ26" s="106"/>
    </row>
    <row r="27" spans="1:256" s="13" customFormat="1" ht="9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34"/>
    </row>
    <row r="28" spans="2:36" s="13" customFormat="1" ht="41.25" customHeight="1">
      <c r="B28" s="98" t="s">
        <v>227</v>
      </c>
      <c r="C28" s="98"/>
      <c r="D28" s="108" t="s">
        <v>315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8" t="s">
        <v>222</v>
      </c>
      <c r="R28" s="98"/>
      <c r="S28" s="105">
        <f>VLOOKUP($BD$1,data!$A$5:$AM$5,18,0)</f>
        <v>7</v>
      </c>
      <c r="T28" s="105"/>
      <c r="U28" s="105"/>
      <c r="V28" s="105"/>
      <c r="W28" s="105"/>
      <c r="X28" s="105">
        <f>VLOOKUP($BD$1,data!$A$5:$AM$5,19,0)</f>
        <v>7</v>
      </c>
      <c r="Y28" s="105"/>
      <c r="Z28" s="105"/>
      <c r="AA28" s="105"/>
      <c r="AB28" s="105"/>
      <c r="AC28" s="106">
        <f>VLOOKUP($BD$1,data!$A$5:$AM$5,20,0)</f>
        <v>2019</v>
      </c>
      <c r="AD28" s="106"/>
      <c r="AE28" s="106"/>
      <c r="AF28" s="106"/>
      <c r="AG28" s="106"/>
      <c r="AH28" s="106"/>
      <c r="AI28" s="106"/>
      <c r="AJ28" s="106"/>
    </row>
    <row r="29" spans="1:256" s="13" customFormat="1" ht="9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34"/>
    </row>
    <row r="30" spans="2:36" s="13" customFormat="1" ht="30" customHeight="1">
      <c r="B30" s="98" t="s">
        <v>228</v>
      </c>
      <c r="C30" s="98"/>
      <c r="D30" s="99" t="s">
        <v>223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8" t="s">
        <v>222</v>
      </c>
      <c r="R30" s="98"/>
      <c r="S30" s="102">
        <f>VLOOKUP($BD$1,data!$A$5:$AM$5,21,0)</f>
        <v>26000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</row>
    <row r="31" spans="2:3" s="1" customFormat="1" ht="18">
      <c r="B31" s="23"/>
      <c r="C31" s="23"/>
    </row>
    <row r="32" spans="2:3" s="1" customFormat="1" ht="18">
      <c r="B32" s="23"/>
      <c r="C32" s="23"/>
    </row>
    <row r="33" spans="2:3" s="1" customFormat="1" ht="18">
      <c r="B33" s="23"/>
      <c r="C33" s="23"/>
    </row>
    <row r="34" spans="2:3" s="1" customFormat="1" ht="18">
      <c r="B34" s="23"/>
      <c r="C34" s="23"/>
    </row>
    <row r="35" spans="2:3" s="1" customFormat="1" ht="18">
      <c r="B35" s="49"/>
      <c r="C35" s="49"/>
    </row>
    <row r="36" spans="2:3" s="1" customFormat="1" ht="18">
      <c r="B36" s="23"/>
      <c r="C36" s="23"/>
    </row>
    <row r="37" spans="2:3" s="1" customFormat="1" ht="18">
      <c r="B37" s="23"/>
      <c r="C37" s="23"/>
    </row>
    <row r="38" spans="2:3" s="1" customFormat="1" ht="18">
      <c r="B38" s="23"/>
      <c r="C38" s="23"/>
    </row>
    <row r="39" spans="2:3" s="1" customFormat="1" ht="18">
      <c r="B39" s="23"/>
      <c r="C39" s="23"/>
    </row>
    <row r="49" spans="2:51" s="1" customFormat="1" ht="33" customHeight="1">
      <c r="B49" s="120" t="s">
        <v>0</v>
      </c>
      <c r="C49" s="120"/>
      <c r="D49" s="157" t="s">
        <v>1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9" t="s">
        <v>2</v>
      </c>
      <c r="AL49" s="159"/>
      <c r="AM49" s="159"/>
      <c r="AN49" s="159"/>
      <c r="AO49" s="120" t="s">
        <v>3</v>
      </c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</row>
    <row r="50" spans="2:51" s="1" customFormat="1" ht="21" customHeight="1">
      <c r="B50" s="120" t="s">
        <v>4</v>
      </c>
      <c r="C50" s="120"/>
      <c r="D50" s="122" t="s">
        <v>5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60"/>
      <c r="AH50" s="160"/>
      <c r="AI50" s="160"/>
      <c r="AJ50" s="160"/>
      <c r="AK50" s="122" t="s">
        <v>6</v>
      </c>
      <c r="AL50" s="122"/>
      <c r="AM50" s="122"/>
      <c r="AN50" s="122"/>
      <c r="AO50" s="120" t="s">
        <v>7</v>
      </c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</row>
    <row r="51" spans="2:51" s="1" customFormat="1" ht="21" customHeight="1">
      <c r="B51" s="156">
        <v>1</v>
      </c>
      <c r="C51" s="156"/>
      <c r="D51" s="157" t="s">
        <v>205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8"/>
      <c r="AH51" s="158"/>
      <c r="AI51" s="158"/>
      <c r="AJ51" s="158"/>
      <c r="AK51" s="122"/>
      <c r="AL51" s="122"/>
      <c r="AM51" s="122"/>
      <c r="AN51" s="122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</row>
    <row r="52" spans="2:51" s="1" customFormat="1" ht="21" customHeight="1">
      <c r="B52" s="156">
        <v>2</v>
      </c>
      <c r="C52" s="156"/>
      <c r="D52" s="157" t="s">
        <v>8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8"/>
      <c r="AH52" s="158"/>
      <c r="AI52" s="158"/>
      <c r="AJ52" s="158"/>
      <c r="AK52" s="122"/>
      <c r="AL52" s="122"/>
      <c r="AM52" s="122"/>
      <c r="AN52" s="122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</row>
    <row r="53" spans="2:51" s="1" customFormat="1" ht="21" customHeight="1">
      <c r="B53" s="156">
        <v>3</v>
      </c>
      <c r="C53" s="156"/>
      <c r="D53" s="157" t="s">
        <v>206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8"/>
      <c r="AH53" s="158"/>
      <c r="AI53" s="158"/>
      <c r="AJ53" s="158"/>
      <c r="AK53" s="122"/>
      <c r="AL53" s="122"/>
      <c r="AM53" s="122"/>
      <c r="AN53" s="122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</row>
    <row r="54" spans="2:51" s="1" customFormat="1" ht="21" customHeight="1">
      <c r="B54" s="156">
        <v>4</v>
      </c>
      <c r="C54" s="156"/>
      <c r="D54" s="157" t="s">
        <v>207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8"/>
      <c r="AH54" s="158"/>
      <c r="AI54" s="158"/>
      <c r="AJ54" s="158"/>
      <c r="AK54" s="122"/>
      <c r="AL54" s="122"/>
      <c r="AM54" s="122"/>
      <c r="AN54" s="122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</row>
    <row r="55" spans="2:51" s="1" customFormat="1" ht="21" customHeight="1">
      <c r="B55" s="156">
        <v>5</v>
      </c>
      <c r="C55" s="156"/>
      <c r="D55" s="157" t="s">
        <v>208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8"/>
      <c r="AH55" s="158"/>
      <c r="AI55" s="158"/>
      <c r="AJ55" s="158"/>
      <c r="AK55" s="122"/>
      <c r="AL55" s="122"/>
      <c r="AM55" s="122"/>
      <c r="AN55" s="122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</row>
    <row r="56" spans="2:51" s="1" customFormat="1" ht="21" customHeight="1">
      <c r="B56" s="156">
        <v>6</v>
      </c>
      <c r="C56" s="156"/>
      <c r="D56" s="157" t="s">
        <v>209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8"/>
      <c r="AH56" s="158"/>
      <c r="AI56" s="158"/>
      <c r="AJ56" s="158"/>
      <c r="AK56" s="122"/>
      <c r="AL56" s="122"/>
      <c r="AM56" s="122"/>
      <c r="AN56" s="122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</row>
    <row r="57" spans="2:51" s="1" customFormat="1" ht="21" customHeight="1">
      <c r="B57" s="156">
        <v>7</v>
      </c>
      <c r="C57" s="156"/>
      <c r="D57" s="157" t="s">
        <v>9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8"/>
      <c r="AH57" s="158"/>
      <c r="AI57" s="158"/>
      <c r="AJ57" s="158"/>
      <c r="AK57" s="122"/>
      <c r="AL57" s="122"/>
      <c r="AM57" s="122"/>
      <c r="AN57" s="122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</row>
    <row r="58" spans="2:51" s="1" customFormat="1" ht="21" customHeight="1">
      <c r="B58" s="156">
        <v>8</v>
      </c>
      <c r="C58" s="156"/>
      <c r="D58" s="157" t="s">
        <v>10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8"/>
      <c r="AH58" s="158"/>
      <c r="AI58" s="158"/>
      <c r="AJ58" s="158"/>
      <c r="AK58" s="122"/>
      <c r="AL58" s="122"/>
      <c r="AM58" s="122"/>
      <c r="AN58" s="122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</row>
    <row r="59" spans="2:51" s="1" customFormat="1" ht="21" customHeight="1">
      <c r="B59" s="156">
        <v>9</v>
      </c>
      <c r="C59" s="156"/>
      <c r="D59" s="157" t="s">
        <v>210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8"/>
      <c r="AH59" s="158"/>
      <c r="AI59" s="158"/>
      <c r="AJ59" s="158"/>
      <c r="AK59" s="122"/>
      <c r="AL59" s="122"/>
      <c r="AM59" s="122"/>
      <c r="AN59" s="122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</row>
    <row r="60" spans="2:51" s="1" customFormat="1" ht="21" customHeight="1">
      <c r="B60" s="156">
        <v>10</v>
      </c>
      <c r="C60" s="156"/>
      <c r="D60" s="157" t="s">
        <v>211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8"/>
      <c r="AH60" s="158"/>
      <c r="AI60" s="158"/>
      <c r="AJ60" s="158"/>
      <c r="AK60" s="122"/>
      <c r="AL60" s="122"/>
      <c r="AM60" s="122"/>
      <c r="AN60" s="122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</row>
    <row r="61" spans="2:51" s="1" customFormat="1" ht="21" customHeight="1">
      <c r="B61" s="156">
        <v>11</v>
      </c>
      <c r="C61" s="156"/>
      <c r="D61" s="157" t="s">
        <v>212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  <c r="AH61" s="158"/>
      <c r="AI61" s="158"/>
      <c r="AJ61" s="158"/>
      <c r="AK61" s="122"/>
      <c r="AL61" s="122"/>
      <c r="AM61" s="122"/>
      <c r="AN61" s="122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</row>
    <row r="62" spans="2:51" s="1" customFormat="1" ht="21" customHeight="1">
      <c r="B62" s="156">
        <v>12</v>
      </c>
      <c r="C62" s="156"/>
      <c r="D62" s="157" t="s">
        <v>12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  <c r="AH62" s="158"/>
      <c r="AI62" s="158"/>
      <c r="AJ62" s="158"/>
      <c r="AK62" s="122"/>
      <c r="AL62" s="122"/>
      <c r="AM62" s="122"/>
      <c r="AN62" s="122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</row>
    <row r="63" spans="2:51" s="1" customFormat="1" ht="21" customHeight="1">
      <c r="B63" s="156">
        <v>13</v>
      </c>
      <c r="C63" s="156"/>
      <c r="D63" s="157" t="s">
        <v>13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8"/>
      <c r="AH63" s="158"/>
      <c r="AI63" s="158"/>
      <c r="AJ63" s="158"/>
      <c r="AK63" s="122"/>
      <c r="AL63" s="122"/>
      <c r="AM63" s="122"/>
      <c r="AN63" s="122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</row>
    <row r="64" spans="2:51" s="1" customFormat="1" ht="21" customHeight="1">
      <c r="B64" s="156">
        <v>14</v>
      </c>
      <c r="C64" s="156"/>
      <c r="D64" s="157" t="s">
        <v>13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8"/>
      <c r="AH64" s="158"/>
      <c r="AI64" s="158"/>
      <c r="AJ64" s="158"/>
      <c r="AK64" s="122"/>
      <c r="AL64" s="122"/>
      <c r="AM64" s="122"/>
      <c r="AN64" s="122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</row>
    <row r="65" spans="2:51" s="1" customFormat="1" ht="21" customHeight="1">
      <c r="B65" s="156">
        <v>15</v>
      </c>
      <c r="C65" s="156"/>
      <c r="D65" s="157" t="s">
        <v>11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8"/>
      <c r="AH65" s="158"/>
      <c r="AI65" s="158"/>
      <c r="AJ65" s="158"/>
      <c r="AK65" s="122"/>
      <c r="AL65" s="122"/>
      <c r="AM65" s="122"/>
      <c r="AN65" s="122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</row>
    <row r="66" spans="2:51" s="1" customFormat="1" ht="21" customHeight="1">
      <c r="B66" s="156">
        <v>16</v>
      </c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8"/>
      <c r="AH66" s="158"/>
      <c r="AI66" s="158"/>
      <c r="AJ66" s="158"/>
      <c r="AK66" s="122"/>
      <c r="AL66" s="122"/>
      <c r="AM66" s="122"/>
      <c r="AN66" s="122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</row>
    <row r="79" ht="15" customHeight="1"/>
    <row r="80" spans="2:3" ht="15" customHeight="1">
      <c r="B80" s="51"/>
      <c r="C80" s="51"/>
    </row>
    <row r="81" ht="15" customHeight="1"/>
    <row r="82" ht="15" customHeight="1"/>
    <row r="83" ht="15" customHeight="1"/>
    <row r="84" ht="15" customHeight="1"/>
    <row r="86" ht="8.25" customHeight="1"/>
    <row r="87" ht="18">
      <c r="AB87" s="24" t="s">
        <v>14</v>
      </c>
    </row>
    <row r="88" spans="28:51" ht="18">
      <c r="AB88" s="24" t="s">
        <v>15</v>
      </c>
      <c r="AJ88" s="154" t="str">
        <f>IF(S15=0,0,S15)</f>
        <v>5\SH</v>
      </c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</row>
    <row r="89" spans="28:45" ht="18">
      <c r="AB89" s="47" t="s">
        <v>235</v>
      </c>
      <c r="AJ89" s="155" t="str">
        <f>S23</f>
        <v>lX1F6</v>
      </c>
      <c r="AK89" s="155"/>
      <c r="AL89" s="155"/>
      <c r="AM89" s="155"/>
      <c r="AN89" s="155"/>
      <c r="AO89" s="155"/>
      <c r="AP89" s="174" t="s">
        <v>146</v>
      </c>
      <c r="AQ89" s="174"/>
      <c r="AR89" s="174"/>
      <c r="AS89" s="174"/>
    </row>
    <row r="90" spans="28:51" ht="18">
      <c r="AB90" s="24" t="s">
        <v>16</v>
      </c>
      <c r="AJ90" s="154" t="str">
        <f>IF(K2=0,0,K2)</f>
        <v>zL  </v>
      </c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</row>
    <row r="91" spans="28:51" ht="18">
      <c r="AB91" s="24" t="s">
        <v>17</v>
      </c>
      <c r="AJ91" s="154" t="str">
        <f>IF(K3=0,0,K3)</f>
        <v>UF\WL:D'lT 5F;[vEFJGUZ</v>
      </c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</row>
    <row r="92" ht="18">
      <c r="B92" s="52" t="s">
        <v>19</v>
      </c>
    </row>
    <row r="93" ht="18">
      <c r="B93" s="52" t="s">
        <v>20</v>
      </c>
    </row>
    <row r="94" spans="2:33" ht="18">
      <c r="B94" s="52" t="s">
        <v>21</v>
      </c>
      <c r="J94" s="154" t="str">
        <f>AJ90&amp;"4"&amp;AJ91</f>
        <v>zL  4UF\WL:D'lT 5F;[vEFJGUZ</v>
      </c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</row>
    <row r="95" ht="6.75" customHeight="1"/>
    <row r="96" spans="11:52" ht="18">
      <c r="K96" s="24" t="s">
        <v>40</v>
      </c>
      <c r="N96" s="154" t="str">
        <f>AJ89</f>
        <v>lX1F6</v>
      </c>
      <c r="O96" s="154"/>
      <c r="P96" s="154"/>
      <c r="Q96" s="154"/>
      <c r="R96" s="6" t="s">
        <v>39</v>
      </c>
      <c r="S96" s="72"/>
      <c r="T96" s="72"/>
      <c r="U96" s="72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4:52" ht="18">
      <c r="N97" s="6" t="s">
        <v>238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4:52" ht="6.75" customHeight="1">
      <c r="N98" s="24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4:51" ht="18">
      <c r="D99" s="47" t="s">
        <v>240</v>
      </c>
      <c r="AF99" s="126" t="str">
        <f>data!P1</f>
        <v>zL  </v>
      </c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</row>
    <row r="100" spans="2:40" ht="18">
      <c r="B100" s="52" t="s">
        <v>27</v>
      </c>
      <c r="I100" s="24"/>
      <c r="P100" s="153" t="str">
        <f>AJ88</f>
        <v>5\SH</v>
      </c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24" t="s">
        <v>28</v>
      </c>
    </row>
    <row r="101" spans="2:51" ht="18">
      <c r="B101" s="154" t="str">
        <f>data!A1&amp;"4"&amp;data!I1</f>
        <v>zL  4EFJGUZ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24" t="s">
        <v>38</v>
      </c>
      <c r="Y101" s="72"/>
      <c r="AG101" s="24"/>
      <c r="AP101" s="155" t="str">
        <f>S23</f>
        <v>lX1F6</v>
      </c>
      <c r="AQ101" s="155"/>
      <c r="AR101" s="155"/>
      <c r="AS101" s="155"/>
      <c r="AT101" s="155"/>
      <c r="AU101" s="73" t="s">
        <v>241</v>
      </c>
      <c r="AV101" s="73"/>
      <c r="AW101" s="73"/>
      <c r="AX101" s="73"/>
      <c r="AY101" s="73"/>
    </row>
    <row r="102" spans="2:51" ht="18">
      <c r="B102" s="74" t="s">
        <v>242</v>
      </c>
      <c r="C102" s="75"/>
      <c r="D102" s="75"/>
      <c r="E102" s="75"/>
      <c r="F102" s="75"/>
      <c r="G102" s="75"/>
      <c r="H102" s="150">
        <f>(data!I5&amp;"/"&amp;data!J5&amp;"/"&amp;data!K5)-0</f>
        <v>41828</v>
      </c>
      <c r="I102" s="151"/>
      <c r="J102" s="151"/>
      <c r="K102" s="151"/>
      <c r="L102" s="151"/>
      <c r="M102" s="151"/>
      <c r="N102" s="151"/>
      <c r="O102" s="74" t="s">
        <v>243</v>
      </c>
      <c r="P102" s="74"/>
      <c r="Q102" s="74"/>
      <c r="R102" s="74"/>
      <c r="S102" s="74"/>
      <c r="T102" s="74"/>
      <c r="U102" s="76"/>
      <c r="V102" s="74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O102" s="77"/>
      <c r="AP102" s="77"/>
      <c r="AQ102" s="71"/>
      <c r="AR102" s="175">
        <f>VLOOKUP($BD$1,data!$A$5:$AM$5,21,0)</f>
        <v>26000</v>
      </c>
      <c r="AS102" s="175"/>
      <c r="AT102" s="175"/>
      <c r="AU102" s="175"/>
      <c r="AV102" s="175"/>
      <c r="AW102" s="175"/>
      <c r="AX102" s="175"/>
      <c r="AY102" s="5"/>
    </row>
    <row r="103" spans="2:51" ht="18">
      <c r="B103" s="6" t="s">
        <v>30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2:51" ht="18">
      <c r="B104" s="6" t="s">
        <v>31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50">
        <f>(data!R5&amp;"/"&amp;data!S5&amp;"/"&amp;data!T5)-0</f>
        <v>43653</v>
      </c>
      <c r="Y104" s="151"/>
      <c r="Z104" s="151"/>
      <c r="AA104" s="151"/>
      <c r="AB104" s="151"/>
      <c r="AC104" s="151"/>
      <c r="AD104" s="151"/>
      <c r="AE104" s="73" t="s">
        <v>32</v>
      </c>
      <c r="AF104" s="78"/>
      <c r="AG104" s="78"/>
      <c r="AH104" s="78"/>
      <c r="AI104" s="71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11"/>
      <c r="AW104" s="11"/>
      <c r="AX104" s="11"/>
      <c r="AY104" s="11"/>
    </row>
    <row r="105" spans="2:52" ht="18">
      <c r="B105" s="126" t="s">
        <v>33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</row>
    <row r="106" spans="2:52" ht="18">
      <c r="B106" s="126" t="s">
        <v>245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</row>
    <row r="107" spans="2:52" ht="18">
      <c r="B107" s="126" t="s">
        <v>246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1"/>
    </row>
    <row r="108" spans="2:55" ht="18">
      <c r="B108" s="52" t="s">
        <v>36</v>
      </c>
      <c r="D108" s="150">
        <f>X104+1</f>
        <v>43654</v>
      </c>
      <c r="E108" s="151"/>
      <c r="F108" s="151"/>
      <c r="G108" s="151"/>
      <c r="H108" s="151"/>
      <c r="I108" s="151"/>
      <c r="J108" s="151"/>
      <c r="K108" s="24" t="s">
        <v>42</v>
      </c>
      <c r="Q108" s="124" t="str">
        <f>VLOOKUP($BD$1,data!$A$5:$AM$5,22,0)</f>
        <v>DNNlGX lX1FS</v>
      </c>
      <c r="R108" s="124"/>
      <c r="S108" s="124"/>
      <c r="T108" s="124"/>
      <c r="U108" s="124"/>
      <c r="V108" s="124"/>
      <c r="W108" s="124"/>
      <c r="X108" s="24" t="s">
        <v>43</v>
      </c>
      <c r="AE108" s="163" t="str">
        <f>IF(BD1=0,0,VLOOKUP($BD$1,data!$A$5:$AM$5,23,0))</f>
        <v>39900-126600, Level-07</v>
      </c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47" t="s">
        <v>249</v>
      </c>
      <c r="BC108" s="47"/>
    </row>
    <row r="109" spans="2:8" ht="18">
      <c r="B109" s="164">
        <f>IF(BD1=0,0,VLOOKUP($BD$1,data!$A$5:$AM$5,24,0))</f>
        <v>39900</v>
      </c>
      <c r="C109" s="164"/>
      <c r="D109" s="164"/>
      <c r="E109" s="164"/>
      <c r="F109" s="164"/>
      <c r="G109" s="164"/>
      <c r="H109" s="47" t="s">
        <v>250</v>
      </c>
    </row>
    <row r="110" ht="6.75" customHeight="1">
      <c r="B110" s="23"/>
    </row>
    <row r="111" spans="3:68" ht="19.5">
      <c r="C111" s="113" t="s">
        <v>22</v>
      </c>
      <c r="D111" s="113"/>
      <c r="E111" s="24" t="s">
        <v>23</v>
      </c>
      <c r="AI111" s="152" t="s">
        <v>52</v>
      </c>
      <c r="AJ111" s="152"/>
      <c r="AK111" s="152"/>
      <c r="AL111" s="152"/>
      <c r="AM111" s="152" t="s">
        <v>53</v>
      </c>
      <c r="AN111" s="152"/>
      <c r="AO111" s="152"/>
      <c r="AP111" s="152"/>
      <c r="AQ111" s="152" t="s">
        <v>54</v>
      </c>
      <c r="AR111" s="152"/>
      <c r="AS111" s="152"/>
      <c r="AT111" s="152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7:46" ht="19.5">
      <c r="G112" s="24" t="s">
        <v>36</v>
      </c>
      <c r="I112" s="150">
        <f>H102-0</f>
        <v>41828</v>
      </c>
      <c r="J112" s="151"/>
      <c r="K112" s="151"/>
      <c r="L112" s="151"/>
      <c r="M112" s="151"/>
      <c r="N112" s="151"/>
      <c r="O112" s="151"/>
      <c r="P112" s="24" t="s">
        <v>46</v>
      </c>
      <c r="R112" s="7"/>
      <c r="S112" s="150">
        <f>X104</f>
        <v>43653</v>
      </c>
      <c r="T112" s="151"/>
      <c r="U112" s="151"/>
      <c r="V112" s="151"/>
      <c r="W112" s="151"/>
      <c r="X112" s="151"/>
      <c r="Y112" s="151"/>
      <c r="Z112" s="24" t="s">
        <v>47</v>
      </c>
      <c r="AI112" s="165">
        <v>5</v>
      </c>
      <c r="AJ112" s="165"/>
      <c r="AK112" s="165"/>
      <c r="AL112" s="165"/>
      <c r="AM112" s="146"/>
      <c r="AN112" s="146"/>
      <c r="AO112" s="146"/>
      <c r="AP112" s="146"/>
      <c r="AQ112" s="146"/>
      <c r="AR112" s="146"/>
      <c r="AS112" s="146"/>
      <c r="AT112" s="146"/>
    </row>
    <row r="113" spans="3:46" ht="19.5">
      <c r="C113" s="113" t="s">
        <v>24</v>
      </c>
      <c r="D113" s="113"/>
      <c r="E113" s="24" t="s">
        <v>25</v>
      </c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</row>
    <row r="114" spans="5:46" ht="19.5">
      <c r="E114" s="113" t="s">
        <v>48</v>
      </c>
      <c r="F114" s="113"/>
      <c r="G114" s="24" t="s">
        <v>36</v>
      </c>
      <c r="I114" s="145"/>
      <c r="J114" s="145"/>
      <c r="K114" s="145"/>
      <c r="L114" s="145"/>
      <c r="M114" s="145"/>
      <c r="N114" s="145"/>
      <c r="O114" s="145"/>
      <c r="P114" s="24" t="s">
        <v>46</v>
      </c>
      <c r="R114" s="7"/>
      <c r="S114" s="147"/>
      <c r="T114" s="145"/>
      <c r="U114" s="145"/>
      <c r="V114" s="145"/>
      <c r="W114" s="145"/>
      <c r="X114" s="145"/>
      <c r="Y114" s="145"/>
      <c r="Z114" s="24" t="s">
        <v>47</v>
      </c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</row>
    <row r="115" spans="5:46" ht="19.5">
      <c r="E115" s="113" t="s">
        <v>49</v>
      </c>
      <c r="F115" s="113"/>
      <c r="G115" s="24" t="s">
        <v>36</v>
      </c>
      <c r="I115" s="145"/>
      <c r="J115" s="145"/>
      <c r="K115" s="145"/>
      <c r="L115" s="145"/>
      <c r="M115" s="145"/>
      <c r="N115" s="145"/>
      <c r="O115" s="145"/>
      <c r="P115" s="24" t="s">
        <v>46</v>
      </c>
      <c r="R115" s="7"/>
      <c r="S115" s="145"/>
      <c r="T115" s="145"/>
      <c r="U115" s="145"/>
      <c r="V115" s="145"/>
      <c r="W115" s="145"/>
      <c r="X115" s="145"/>
      <c r="Y115" s="145"/>
      <c r="Z115" s="24" t="s">
        <v>47</v>
      </c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</row>
    <row r="116" spans="3:46" ht="19.5">
      <c r="C116" s="113" t="s">
        <v>50</v>
      </c>
      <c r="D116" s="113"/>
      <c r="E116" s="1" t="s">
        <v>51</v>
      </c>
      <c r="AI116" s="141">
        <f>AI112</f>
        <v>5</v>
      </c>
      <c r="AJ116" s="141"/>
      <c r="AK116" s="141"/>
      <c r="AL116" s="141"/>
      <c r="AM116" s="142"/>
      <c r="AN116" s="142"/>
      <c r="AO116" s="142"/>
      <c r="AP116" s="142"/>
      <c r="AQ116" s="143"/>
      <c r="AR116" s="143"/>
      <c r="AS116" s="143"/>
      <c r="AT116" s="143"/>
    </row>
    <row r="118" spans="3:33" ht="18">
      <c r="C118" s="23" t="s">
        <v>55</v>
      </c>
      <c r="F118" s="52" t="str">
        <f>data!I1</f>
        <v>EFJGUZ</v>
      </c>
      <c r="AG118" s="24" t="s">
        <v>57</v>
      </c>
    </row>
    <row r="119" spans="3:41" ht="23.25" customHeight="1">
      <c r="C119" s="23" t="s">
        <v>56</v>
      </c>
      <c r="F119" s="115">
        <f ca="1">TODAY()</f>
        <v>43669</v>
      </c>
      <c r="G119" s="115"/>
      <c r="H119" s="115"/>
      <c r="I119" s="115"/>
      <c r="J119" s="115"/>
      <c r="K119" s="115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</row>
    <row r="120" ht="18.75" thickBot="1">
      <c r="AG120" s="24" t="s">
        <v>58</v>
      </c>
    </row>
    <row r="121" spans="2:51" ht="9" customHeight="1">
      <c r="B121" s="38"/>
      <c r="C121" s="3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2:51" ht="24">
      <c r="B122" s="114" t="s">
        <v>59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</row>
    <row r="123" ht="6.75" customHeight="1"/>
    <row r="124" spans="2:44" ht="18">
      <c r="B124" s="52" t="s">
        <v>60</v>
      </c>
      <c r="G124" s="136" t="str">
        <f>P100</f>
        <v>5\SH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81" t="s">
        <v>61</v>
      </c>
      <c r="Z124" s="82"/>
      <c r="AA124" s="136" t="str">
        <f>AJ89&amp;""&amp;AP89</f>
        <v>lX1F6;CFIS </v>
      </c>
      <c r="AB124" s="136"/>
      <c r="AC124" s="136"/>
      <c r="AD124" s="136"/>
      <c r="AE124" s="136"/>
      <c r="AF124" s="136"/>
      <c r="AG124" s="136"/>
      <c r="AH124" s="136"/>
      <c r="AI124" s="1" t="s">
        <v>62</v>
      </c>
      <c r="AL124" s="134">
        <f>S112-1</f>
        <v>43652</v>
      </c>
      <c r="AM124" s="135"/>
      <c r="AN124" s="135"/>
      <c r="AO124" s="135"/>
      <c r="AP124" s="135"/>
      <c r="AQ124" s="135"/>
      <c r="AR124" s="1" t="s">
        <v>63</v>
      </c>
    </row>
    <row r="126" spans="2:11" ht="18" customHeight="1">
      <c r="B126" s="113" t="s">
        <v>64</v>
      </c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 ht="18" customHeight="1">
      <c r="B127" s="113" t="s">
        <v>65</v>
      </c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 ht="18" customHeight="1"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34" ht="24">
      <c r="B134" s="32" t="s">
        <v>66</v>
      </c>
    </row>
    <row r="135" ht="9.75" customHeight="1"/>
    <row r="136" spans="2:51" s="12" customFormat="1" ht="24" customHeight="1">
      <c r="B136" s="22"/>
      <c r="C136" s="22"/>
      <c r="H136" s="98" t="s">
        <v>68</v>
      </c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136" t="str">
        <f>data!P1</f>
        <v>zL  </v>
      </c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</row>
    <row r="137" spans="2:37" s="12" customFormat="1" ht="24" customHeight="1">
      <c r="B137" s="52" t="s">
        <v>67</v>
      </c>
      <c r="C137" s="22"/>
      <c r="I137" s="139">
        <f>IF(BD1=0,0,VLOOKUP($BD$1,data!$A$5:$AM$5,25,0))</f>
        <v>43651</v>
      </c>
      <c r="J137" s="139"/>
      <c r="K137" s="139"/>
      <c r="L137" s="139"/>
      <c r="M137" s="139"/>
      <c r="N137" s="139"/>
      <c r="O137" s="139"/>
      <c r="P137" s="13" t="s">
        <v>69</v>
      </c>
      <c r="R137" s="14"/>
      <c r="AG137" s="140">
        <f>IF(BD1=0,0,VLOOKUP($BD$1,data!$A$5:$AM$5,26,0))</f>
        <v>1</v>
      </c>
      <c r="AH137" s="140"/>
      <c r="AI137" s="140"/>
      <c r="AJ137" s="140"/>
      <c r="AK137" s="13" t="s">
        <v>70</v>
      </c>
    </row>
    <row r="138" ht="9.75" customHeight="1"/>
    <row r="139" spans="2:51" s="12" customFormat="1" ht="24" customHeight="1">
      <c r="B139" s="22"/>
      <c r="C139" s="22"/>
      <c r="E139" s="13" t="s">
        <v>71</v>
      </c>
      <c r="S139" s="112" t="str">
        <f>AJ90&amp;"4"&amp;AJ91</f>
        <v>zL  4UF\WL:D'lT 5F;[vEFJGUZ</v>
      </c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</row>
    <row r="140" spans="2:51" s="12" customFormat="1" ht="24" customHeight="1">
      <c r="B140" s="52" t="s">
        <v>72</v>
      </c>
      <c r="C140" s="22"/>
      <c r="S140" s="148" t="str">
        <f>G124</f>
        <v>5\SH</v>
      </c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3" t="s">
        <v>73</v>
      </c>
      <c r="AQ140" s="148" t="str">
        <f>AA124</f>
        <v>lX1F6;CFIS </v>
      </c>
      <c r="AR140" s="148"/>
      <c r="AS140" s="148"/>
      <c r="AT140" s="148"/>
      <c r="AU140" s="148"/>
      <c r="AV140" s="148"/>
      <c r="AW140" s="148"/>
      <c r="AX140" s="148"/>
      <c r="AY140" s="148"/>
    </row>
    <row r="141" spans="2:33" s="12" customFormat="1" ht="24" customHeight="1">
      <c r="B141" s="52" t="s">
        <v>74</v>
      </c>
      <c r="C141" s="22"/>
      <c r="Z141" s="138">
        <f>H102</f>
        <v>41828</v>
      </c>
      <c r="AA141" s="138"/>
      <c r="AB141" s="138"/>
      <c r="AC141" s="138"/>
      <c r="AD141" s="138"/>
      <c r="AE141" s="138"/>
      <c r="AF141" s="138"/>
      <c r="AG141" s="13" t="s">
        <v>75</v>
      </c>
    </row>
    <row r="142" spans="2:3" s="12" customFormat="1" ht="24" customHeight="1">
      <c r="B142" s="52" t="s">
        <v>253</v>
      </c>
      <c r="C142" s="22"/>
    </row>
    <row r="143" spans="2:52" s="12" customFormat="1" ht="24" customHeight="1">
      <c r="B143" s="52" t="s">
        <v>254</v>
      </c>
      <c r="C143" s="51"/>
      <c r="AN143" s="13"/>
      <c r="AU143" s="84"/>
      <c r="AZ143" s="23"/>
    </row>
    <row r="144" spans="2:12" s="12" customFormat="1" ht="24" customHeight="1">
      <c r="B144" s="52" t="s">
        <v>255</v>
      </c>
      <c r="C144" s="22"/>
      <c r="D144" s="117">
        <f>AL124</f>
        <v>43652</v>
      </c>
      <c r="E144" s="117"/>
      <c r="F144" s="117"/>
      <c r="G144" s="117"/>
      <c r="H144" s="117"/>
      <c r="I144" s="117"/>
      <c r="J144" s="117"/>
      <c r="K144" s="117"/>
      <c r="L144" s="13" t="s">
        <v>256</v>
      </c>
    </row>
    <row r="145" spans="2:10" s="12" customFormat="1" ht="20.25" customHeight="1">
      <c r="B145" s="52" t="s">
        <v>257</v>
      </c>
      <c r="C145" s="22"/>
      <c r="G145" s="137">
        <f>AG137</f>
        <v>1</v>
      </c>
      <c r="H145" s="137"/>
      <c r="I145" s="137"/>
      <c r="J145" s="137"/>
    </row>
    <row r="146" spans="2:52" s="12" customFormat="1" ht="24" customHeight="1">
      <c r="B146" s="50"/>
      <c r="C146" s="52" t="s">
        <v>60</v>
      </c>
      <c r="H146" s="130" t="str">
        <f>S140</f>
        <v>5\SH</v>
      </c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7" t="s">
        <v>81</v>
      </c>
      <c r="AA146" s="85"/>
      <c r="AC146" s="85"/>
      <c r="AE146" s="14"/>
      <c r="AF146" s="14"/>
      <c r="AG146" s="131">
        <f>I112</f>
        <v>41828</v>
      </c>
      <c r="AH146" s="131"/>
      <c r="AI146" s="131"/>
      <c r="AJ146" s="131"/>
      <c r="AK146" s="131"/>
      <c r="AL146" s="131"/>
      <c r="AM146" s="131"/>
      <c r="AN146" s="131"/>
      <c r="AO146" s="19" t="s">
        <v>46</v>
      </c>
      <c r="AP146" s="20"/>
      <c r="AQ146" s="18"/>
      <c r="AR146" s="127">
        <f>S112</f>
        <v>43653</v>
      </c>
      <c r="AS146" s="129"/>
      <c r="AT146" s="129"/>
      <c r="AU146" s="129"/>
      <c r="AV146" s="129"/>
      <c r="AW146" s="129"/>
      <c r="AX146" s="129"/>
      <c r="AY146" s="129"/>
      <c r="AZ146" s="18"/>
    </row>
    <row r="147" spans="2:35" s="12" customFormat="1" ht="24" customHeight="1">
      <c r="B147" s="52" t="s">
        <v>82</v>
      </c>
      <c r="C147" s="22"/>
      <c r="AA147" s="127">
        <f>AR146</f>
        <v>43653</v>
      </c>
      <c r="AB147" s="127"/>
      <c r="AC147" s="127"/>
      <c r="AD147" s="127"/>
      <c r="AE147" s="127"/>
      <c r="AF147" s="127"/>
      <c r="AG147" s="127"/>
      <c r="AH147" s="127"/>
      <c r="AI147" s="17" t="s">
        <v>258</v>
      </c>
    </row>
    <row r="148" spans="2:50" s="12" customFormat="1" ht="24" customHeight="1">
      <c r="B148" s="86" t="s">
        <v>259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</row>
    <row r="149" spans="2:55" s="12" customFormat="1" ht="24" customHeight="1">
      <c r="B149" s="52" t="s">
        <v>83</v>
      </c>
      <c r="C149" s="22"/>
      <c r="D149" s="133">
        <f>VLOOKUP($BD$1,data!$A$5:$AM$5,21,0)</f>
        <v>26000</v>
      </c>
      <c r="E149" s="133"/>
      <c r="F149" s="133"/>
      <c r="G149" s="133"/>
      <c r="H149" s="133"/>
      <c r="I149" s="133"/>
      <c r="J149" s="13" t="s">
        <v>86</v>
      </c>
      <c r="O149" s="98" t="str">
        <f>VLOOKUP($BD$1,data!$A$5:$AM$5,22,0)</f>
        <v>DNNlGX lX1FS</v>
      </c>
      <c r="P149" s="98"/>
      <c r="Q149" s="98"/>
      <c r="R149" s="98"/>
      <c r="S149" s="98"/>
      <c r="T149" s="98"/>
      <c r="U149" s="98"/>
      <c r="V149" s="13" t="s">
        <v>87</v>
      </c>
      <c r="AG149" s="129" t="str">
        <f>AE108</f>
        <v>39900-126600, Level-07</v>
      </c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X149" s="49" t="s">
        <v>260</v>
      </c>
      <c r="BC149" s="13" t="s">
        <v>261</v>
      </c>
    </row>
    <row r="150" spans="2:51" s="12" customFormat="1" ht="24" customHeight="1">
      <c r="B150" s="99" t="s">
        <v>262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</row>
    <row r="151" spans="2:52" ht="41.25" customHeight="1">
      <c r="B151" s="132" t="s">
        <v>263</v>
      </c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87"/>
    </row>
    <row r="153" spans="4:34" ht="24" customHeight="1">
      <c r="D153" s="1" t="s">
        <v>92</v>
      </c>
      <c r="Q153" s="126">
        <f>VLOOKUP($BD$1,data!$A$5:$AM$5,27,0)</f>
        <v>0</v>
      </c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</row>
    <row r="154" spans="4:34" ht="24" customHeight="1">
      <c r="D154" s="1" t="s">
        <v>93</v>
      </c>
      <c r="Q154" s="126">
        <f>VLOOKUP($BD$1,data!$A$5:$AM$5,28,0)</f>
        <v>0</v>
      </c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</row>
    <row r="155" spans="4:34" ht="24" customHeight="1">
      <c r="D155" s="1" t="s">
        <v>91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9" ht="18">
      <c r="AH159" s="1" t="s">
        <v>94</v>
      </c>
    </row>
    <row r="160" ht="18">
      <c r="AH160" s="1" t="s">
        <v>95</v>
      </c>
    </row>
    <row r="174" spans="2:51" s="12" customFormat="1" ht="24" customHeight="1">
      <c r="B174" s="22"/>
      <c r="C174" s="22"/>
      <c r="AA174" s="13" t="s">
        <v>16</v>
      </c>
      <c r="AG174" s="99" t="str">
        <f>K2</f>
        <v>zL  </v>
      </c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</row>
    <row r="175" spans="2:51" s="12" customFormat="1" ht="24" customHeight="1">
      <c r="B175" s="22"/>
      <c r="C175" s="22"/>
      <c r="AG175" s="99" t="str">
        <f>K3</f>
        <v>UF\WL:D'lT 5F;[vEFJGUZ</v>
      </c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</row>
    <row r="176" spans="2:38" s="12" customFormat="1" ht="24" customHeight="1">
      <c r="B176" s="22"/>
      <c r="C176" s="22"/>
      <c r="AA176" s="13" t="s">
        <v>96</v>
      </c>
      <c r="AL176" s="13" t="s">
        <v>56</v>
      </c>
    </row>
    <row r="178" spans="2:3" s="12" customFormat="1" ht="24" customHeight="1">
      <c r="B178" s="22"/>
      <c r="C178" s="52" t="s">
        <v>97</v>
      </c>
    </row>
    <row r="179" spans="2:57" s="12" customFormat="1" ht="24" customHeight="1">
      <c r="B179" s="22"/>
      <c r="C179" s="52" t="s">
        <v>265</v>
      </c>
      <c r="BE179" s="12">
        <v>18001233330</v>
      </c>
    </row>
    <row r="180" spans="2:3" s="12" customFormat="1" ht="24" customHeight="1">
      <c r="B180" s="51"/>
      <c r="C180" s="52" t="s">
        <v>266</v>
      </c>
    </row>
    <row r="181" spans="2:3" s="12" customFormat="1" ht="24" customHeight="1">
      <c r="B181" s="22"/>
      <c r="C181" s="52" t="s">
        <v>233</v>
      </c>
    </row>
    <row r="182" spans="2:3" s="12" customFormat="1" ht="4.5" customHeight="1">
      <c r="B182" s="22"/>
      <c r="C182" s="22"/>
    </row>
    <row r="183" spans="2:51" s="12" customFormat="1" ht="24" customHeight="1">
      <c r="B183" s="22"/>
      <c r="C183" s="22"/>
      <c r="G183" s="52" t="s">
        <v>267</v>
      </c>
      <c r="AF183" s="112" t="str">
        <f>S15</f>
        <v>5\SH</v>
      </c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</row>
    <row r="184" spans="2:51" s="12" customFormat="1" ht="24" customHeight="1">
      <c r="B184" s="22"/>
      <c r="C184" s="22"/>
      <c r="J184" s="13" t="s">
        <v>101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2:6" s="12" customFormat="1" ht="4.5" customHeight="1">
      <c r="B185" s="22"/>
      <c r="C185" s="22"/>
      <c r="F185" s="13"/>
    </row>
    <row r="186" spans="2:31" s="12" customFormat="1" ht="21" customHeight="1">
      <c r="B186" s="22"/>
      <c r="C186" s="22"/>
      <c r="D186" s="26"/>
      <c r="G186" s="13" t="s">
        <v>105</v>
      </c>
      <c r="J186" s="13" t="s">
        <v>106</v>
      </c>
      <c r="L186" s="167" t="str">
        <f>VLOOKUP($BD$1,data!$A$5:$AM$5,8,0)</f>
        <v>lX1F6</v>
      </c>
      <c r="M186" s="167"/>
      <c r="N186" s="167"/>
      <c r="O186" s="167"/>
      <c r="P186" s="167"/>
      <c r="Q186" s="13" t="s">
        <v>102</v>
      </c>
      <c r="W186" s="117">
        <f>AL124</f>
        <v>43652</v>
      </c>
      <c r="X186" s="117"/>
      <c r="Y186" s="117"/>
      <c r="Z186" s="117"/>
      <c r="AA186" s="117"/>
      <c r="AB186" s="117"/>
      <c r="AC186" s="117"/>
      <c r="AD186" s="117"/>
      <c r="AE186" s="13" t="s">
        <v>103</v>
      </c>
    </row>
    <row r="187" spans="2:45" s="12" customFormat="1" ht="24" customHeight="1">
      <c r="B187" s="22"/>
      <c r="C187" s="22"/>
      <c r="J187" s="13" t="s">
        <v>104</v>
      </c>
      <c r="L187" s="99" t="s">
        <v>268</v>
      </c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13" t="s">
        <v>269</v>
      </c>
    </row>
    <row r="188" spans="2:41" s="12" customFormat="1" ht="24" customHeight="1">
      <c r="B188" s="22"/>
      <c r="C188" s="22"/>
      <c r="J188" s="13" t="s">
        <v>108</v>
      </c>
      <c r="L188" s="13" t="s">
        <v>107</v>
      </c>
      <c r="AA188" s="129"/>
      <c r="AB188" s="129"/>
      <c r="AC188" s="129"/>
      <c r="AD188" s="129"/>
      <c r="AE188" s="13" t="s">
        <v>36</v>
      </c>
      <c r="AG188" s="129"/>
      <c r="AH188" s="129"/>
      <c r="AI188" s="129"/>
      <c r="AJ188" s="129"/>
      <c r="AK188" s="129"/>
      <c r="AL188" s="129"/>
      <c r="AM188" s="129"/>
      <c r="AN188" s="129"/>
      <c r="AO188" s="129"/>
    </row>
    <row r="189" spans="2:28" s="12" customFormat="1" ht="24" customHeight="1">
      <c r="B189" s="22"/>
      <c r="C189" s="22"/>
      <c r="N189" s="13"/>
      <c r="AB189" s="13"/>
    </row>
    <row r="190" spans="2:8" s="12" customFormat="1" ht="24" customHeight="1">
      <c r="B190" s="22"/>
      <c r="C190" s="22"/>
      <c r="H190" s="13" t="s">
        <v>112</v>
      </c>
    </row>
    <row r="191" spans="2:43" s="12" customFormat="1" ht="24" customHeight="1">
      <c r="B191" s="22"/>
      <c r="C191" s="23" t="s">
        <v>113</v>
      </c>
      <c r="U191" s="167" t="str">
        <f>L186</f>
        <v>lX1F6</v>
      </c>
      <c r="V191" s="167"/>
      <c r="W191" s="167"/>
      <c r="X191" s="167"/>
      <c r="Y191" s="13" t="s">
        <v>114</v>
      </c>
      <c r="AH191" s="23" t="s">
        <v>36</v>
      </c>
      <c r="AI191" s="117">
        <f>AG146</f>
        <v>41828</v>
      </c>
      <c r="AJ191" s="117"/>
      <c r="AK191" s="117"/>
      <c r="AL191" s="117"/>
      <c r="AM191" s="117"/>
      <c r="AN191" s="117"/>
      <c r="AO191" s="117"/>
      <c r="AP191" s="117"/>
      <c r="AQ191" s="13" t="s">
        <v>270</v>
      </c>
    </row>
    <row r="192" spans="2:51" s="12" customFormat="1" ht="24" customHeight="1">
      <c r="B192" s="52" t="s">
        <v>271</v>
      </c>
      <c r="C192" s="49"/>
      <c r="G192" s="117">
        <f>AR146</f>
        <v>43653</v>
      </c>
      <c r="H192" s="117"/>
      <c r="I192" s="117"/>
      <c r="J192" s="117"/>
      <c r="K192" s="117"/>
      <c r="L192" s="117"/>
      <c r="M192" s="117"/>
      <c r="N192" s="117"/>
      <c r="O192" s="13" t="s">
        <v>272</v>
      </c>
      <c r="AK192" s="173" t="str">
        <f>AG149</f>
        <v>39900-126600, Level-07</v>
      </c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</row>
    <row r="193" spans="2:55" s="12" customFormat="1" ht="24" customHeight="1">
      <c r="B193" s="13" t="s">
        <v>273</v>
      </c>
      <c r="BC193" s="52"/>
    </row>
    <row r="194" s="12" customFormat="1" ht="24" customHeight="1">
      <c r="B194" s="52" t="s">
        <v>274</v>
      </c>
    </row>
    <row r="195" spans="2:50" s="12" customFormat="1" ht="24" customHeight="1">
      <c r="B195" s="22"/>
      <c r="C195" s="22"/>
      <c r="H195" s="13" t="s">
        <v>118</v>
      </c>
      <c r="J195" s="112" t="str">
        <f>AF183</f>
        <v>5\SH</v>
      </c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3" t="s">
        <v>119</v>
      </c>
      <c r="AD195" s="13"/>
      <c r="AE195" s="124" t="str">
        <f>L186</f>
        <v>lX1F6</v>
      </c>
      <c r="AF195" s="124"/>
      <c r="AG195" s="124"/>
      <c r="AH195" s="124"/>
      <c r="AI195" s="13" t="s">
        <v>122</v>
      </c>
      <c r="AN195" s="13" t="s">
        <v>36</v>
      </c>
      <c r="AP195" s="117">
        <f>AI191</f>
        <v>41828</v>
      </c>
      <c r="AQ195" s="117"/>
      <c r="AR195" s="117"/>
      <c r="AS195" s="117"/>
      <c r="AT195" s="117"/>
      <c r="AU195" s="117"/>
      <c r="AV195" s="117"/>
      <c r="AW195" s="117"/>
      <c r="AX195" s="13" t="s">
        <v>275</v>
      </c>
    </row>
    <row r="196" spans="2:3" s="12" customFormat="1" ht="24" customHeight="1">
      <c r="B196" s="22"/>
      <c r="C196" s="52" t="s">
        <v>276</v>
      </c>
    </row>
    <row r="197" spans="2:8" s="12" customFormat="1" ht="24" customHeight="1">
      <c r="B197" s="22"/>
      <c r="H197" s="52" t="s">
        <v>124</v>
      </c>
    </row>
    <row r="200" spans="2:32" s="12" customFormat="1" ht="22.5" customHeight="1">
      <c r="B200" s="22"/>
      <c r="C200" s="52" t="s">
        <v>127</v>
      </c>
      <c r="AF200" s="26" t="s">
        <v>125</v>
      </c>
    </row>
    <row r="201" spans="2:39" s="12" customFormat="1" ht="22.5" customHeight="1">
      <c r="B201" s="22"/>
      <c r="C201" s="52" t="s">
        <v>128</v>
      </c>
      <c r="AF201" s="26" t="s">
        <v>126</v>
      </c>
      <c r="AM201" s="13" t="str">
        <f>K2</f>
        <v>zL  </v>
      </c>
    </row>
    <row r="213" s="12" customFormat="1" ht="17.25">
      <c r="B213" s="22"/>
    </row>
    <row r="214" spans="2:3" s="12" customFormat="1" ht="26.25">
      <c r="B214" s="22"/>
      <c r="C214" s="27" t="s">
        <v>66</v>
      </c>
    </row>
    <row r="215" spans="2:40" s="12" customFormat="1" ht="22.5" customHeight="1">
      <c r="B215" s="22"/>
      <c r="C215" s="22"/>
      <c r="E215" s="13" t="s">
        <v>129</v>
      </c>
      <c r="N215" s="112" t="str">
        <f>data!P1</f>
        <v>zL  </v>
      </c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3" t="s">
        <v>130</v>
      </c>
      <c r="AJ215" s="13"/>
      <c r="AK215" s="13"/>
      <c r="AL215" s="13"/>
      <c r="AM215" s="13"/>
      <c r="AN215" s="13"/>
    </row>
    <row r="216" spans="2:33" s="12" customFormat="1" ht="22.5" customHeight="1">
      <c r="B216" s="22"/>
      <c r="C216" s="23" t="s">
        <v>36</v>
      </c>
      <c r="D216" s="166">
        <f>IF(BD1=0,0,VLOOKUP($BD$1,data!$A$5:$AM$5,25,0))</f>
        <v>43651</v>
      </c>
      <c r="E216" s="166"/>
      <c r="F216" s="166"/>
      <c r="G216" s="166"/>
      <c r="H216" s="166"/>
      <c r="I216" s="166"/>
      <c r="J216" s="166"/>
      <c r="K216" s="13" t="s">
        <v>131</v>
      </c>
      <c r="AB216" s="164">
        <f>IF(BD1=0,0,VLOOKUP($BD$1,data!$A$5:$AM$5,26,0))</f>
        <v>1</v>
      </c>
      <c r="AC216" s="164"/>
      <c r="AD216" s="164"/>
      <c r="AE216" s="164"/>
      <c r="AF216" s="164"/>
      <c r="AG216" s="13" t="s">
        <v>70</v>
      </c>
    </row>
    <row r="217" spans="2:3" s="12" customFormat="1" ht="17.25">
      <c r="B217" s="22"/>
      <c r="C217" s="22"/>
    </row>
    <row r="218" spans="2:39" s="12" customFormat="1" ht="22.5" customHeight="1">
      <c r="B218" s="22"/>
      <c r="C218" s="22"/>
      <c r="E218" s="13" t="s">
        <v>132</v>
      </c>
      <c r="N218" s="112" t="str">
        <f>N215</f>
        <v>zL  </v>
      </c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3" t="s">
        <v>133</v>
      </c>
    </row>
    <row r="219" spans="2:33" s="12" customFormat="1" ht="22.5" customHeight="1">
      <c r="B219" s="22"/>
      <c r="C219" s="112" t="str">
        <f>data!A1&amp;"4"&amp;data!E1&amp;"4"&amp;data!I1</f>
        <v>zL  4UF\WL:D'lT 5F;[4EFJGUZ</v>
      </c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3" t="s">
        <v>277</v>
      </c>
    </row>
    <row r="220" spans="2:28" s="12" customFormat="1" ht="22.5" customHeight="1">
      <c r="B220" s="22"/>
      <c r="C220" s="52" t="s">
        <v>60</v>
      </c>
      <c r="H220" s="128" t="str">
        <f>AF183</f>
        <v>5\SH</v>
      </c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3" t="s">
        <v>279</v>
      </c>
    </row>
    <row r="221" spans="2:50" s="12" customFormat="1" ht="22.5" customHeight="1">
      <c r="B221" s="22"/>
      <c r="C221" s="52" t="s">
        <v>278</v>
      </c>
      <c r="E221" s="117">
        <f>AP195</f>
        <v>41828</v>
      </c>
      <c r="F221" s="117"/>
      <c r="G221" s="117"/>
      <c r="H221" s="117"/>
      <c r="I221" s="117"/>
      <c r="J221" s="117"/>
      <c r="K221" s="117"/>
      <c r="L221" s="117"/>
      <c r="M221" s="99" t="s">
        <v>281</v>
      </c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</row>
    <row r="222" spans="2:52" s="12" customFormat="1" ht="37.5" customHeight="1">
      <c r="B222" s="22"/>
      <c r="C222" s="132" t="s">
        <v>280</v>
      </c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88"/>
    </row>
    <row r="223" spans="2:3" s="12" customFormat="1" ht="17.25">
      <c r="B223" s="22"/>
      <c r="C223" s="22"/>
    </row>
    <row r="224" spans="2:11" s="12" customFormat="1" ht="24">
      <c r="B224" s="22"/>
      <c r="C224" s="28" t="s">
        <v>80</v>
      </c>
      <c r="H224" s="89">
        <f>AB216</f>
        <v>1</v>
      </c>
      <c r="I224" s="89"/>
      <c r="J224" s="89"/>
      <c r="K224" s="89"/>
    </row>
    <row r="225" spans="2:43" s="12" customFormat="1" ht="22.5" customHeight="1">
      <c r="B225" s="22"/>
      <c r="C225" s="22"/>
      <c r="E225" s="13" t="s">
        <v>60</v>
      </c>
      <c r="J225" s="112" t="str">
        <f>H220</f>
        <v>5\SH</v>
      </c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3" t="s">
        <v>140</v>
      </c>
      <c r="AI225" s="117">
        <f>E221</f>
        <v>41828</v>
      </c>
      <c r="AJ225" s="117"/>
      <c r="AK225" s="117"/>
      <c r="AL225" s="117"/>
      <c r="AM225" s="117"/>
      <c r="AN225" s="117"/>
      <c r="AO225" s="117"/>
      <c r="AP225" s="117"/>
      <c r="AQ225" s="13" t="s">
        <v>283</v>
      </c>
    </row>
    <row r="226" spans="2:52" s="12" customFormat="1" ht="76.5" customHeight="1">
      <c r="B226" s="22"/>
      <c r="C226" s="169" t="s">
        <v>282</v>
      </c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88"/>
    </row>
    <row r="227" spans="2:3" s="12" customFormat="1" ht="17.25">
      <c r="B227" s="22"/>
      <c r="C227" s="22"/>
    </row>
    <row r="228" spans="2:34" s="12" customFormat="1" ht="22.5" customHeight="1">
      <c r="B228" s="22"/>
      <c r="C228" s="22"/>
      <c r="D228" s="13" t="s">
        <v>92</v>
      </c>
      <c r="Q228" s="112">
        <f>Q153</f>
        <v>0</v>
      </c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</row>
    <row r="229" spans="2:34" s="12" customFormat="1" ht="22.5" customHeight="1">
      <c r="B229" s="22"/>
      <c r="C229" s="22"/>
      <c r="D229" s="13" t="s">
        <v>93</v>
      </c>
      <c r="Q229" s="128">
        <f>Q154</f>
        <v>0</v>
      </c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</row>
    <row r="230" spans="2:4" s="12" customFormat="1" ht="22.5" customHeight="1">
      <c r="B230" s="22"/>
      <c r="C230" s="22"/>
      <c r="D230" s="13" t="s">
        <v>91</v>
      </c>
    </row>
    <row r="231" spans="2:3" s="12" customFormat="1" ht="17.25">
      <c r="B231" s="22"/>
      <c r="C231" s="22"/>
    </row>
    <row r="232" spans="2:3" s="12" customFormat="1" ht="17.25">
      <c r="B232" s="22"/>
      <c r="C232" s="22"/>
    </row>
    <row r="233" spans="2:3" s="12" customFormat="1" ht="17.25">
      <c r="B233" s="22"/>
      <c r="C233" s="22"/>
    </row>
    <row r="234" spans="2:34" s="12" customFormat="1" ht="22.5" customHeight="1">
      <c r="B234" s="22"/>
      <c r="C234" s="22"/>
      <c r="AH234" s="13" t="s">
        <v>94</v>
      </c>
    </row>
    <row r="235" spans="2:34" s="12" customFormat="1" ht="22.5" customHeight="1">
      <c r="B235" s="22"/>
      <c r="C235" s="22"/>
      <c r="AH235" s="13" t="s">
        <v>95</v>
      </c>
    </row>
    <row r="242" spans="2:3" ht="17.25">
      <c r="B242" s="51"/>
      <c r="C242" s="51"/>
    </row>
    <row r="243" spans="2:3" ht="17.25">
      <c r="B243" s="51"/>
      <c r="C243" s="51"/>
    </row>
    <row r="244" spans="2:3" ht="17.25">
      <c r="B244" s="51"/>
      <c r="C244" s="51"/>
    </row>
    <row r="250" ht="11.25" customHeight="1"/>
    <row r="251" spans="2:3" s="12" customFormat="1" ht="21">
      <c r="B251" s="22"/>
      <c r="C251" s="29" t="s">
        <v>143</v>
      </c>
    </row>
    <row r="252" spans="2:3" s="12" customFormat="1" ht="3" customHeight="1">
      <c r="B252" s="22"/>
      <c r="C252" s="22"/>
    </row>
    <row r="253" spans="2:51" s="91" customFormat="1" ht="19.5" customHeight="1">
      <c r="B253" s="168" t="s">
        <v>144</v>
      </c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</row>
    <row r="254" spans="2:3" s="12" customFormat="1" ht="3" customHeight="1">
      <c r="B254" s="22"/>
      <c r="C254" s="22"/>
    </row>
    <row r="255" spans="2:44" s="12" customFormat="1" ht="19.5" customHeight="1">
      <c r="B255" s="22"/>
      <c r="C255" s="22"/>
      <c r="D255" s="13" t="s">
        <v>145</v>
      </c>
      <c r="T255" s="112" t="str">
        <f>J225</f>
        <v>5\SH</v>
      </c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3" t="s">
        <v>78</v>
      </c>
      <c r="AN255" s="124" t="str">
        <f>U191</f>
        <v>lX1F6</v>
      </c>
      <c r="AO255" s="124"/>
      <c r="AP255" s="124"/>
      <c r="AQ255" s="124"/>
      <c r="AR255" s="13" t="s">
        <v>285</v>
      </c>
    </row>
    <row r="256" spans="2:50" s="12" customFormat="1" ht="19.5" customHeight="1">
      <c r="B256" s="52" t="s">
        <v>284</v>
      </c>
      <c r="C256" s="50"/>
      <c r="D256" s="117">
        <f>E221</f>
        <v>41828</v>
      </c>
      <c r="E256" s="117"/>
      <c r="F256" s="117"/>
      <c r="G256" s="117"/>
      <c r="H256" s="117"/>
      <c r="I256" s="117"/>
      <c r="J256" s="117"/>
      <c r="K256" s="117"/>
      <c r="L256" s="13" t="s">
        <v>148</v>
      </c>
      <c r="Y256" s="117">
        <f>AR146</f>
        <v>43653</v>
      </c>
      <c r="Z256" s="117"/>
      <c r="AA256" s="117"/>
      <c r="AB256" s="117"/>
      <c r="AC256" s="117"/>
      <c r="AD256" s="117"/>
      <c r="AE256" s="117"/>
      <c r="AF256" s="117"/>
      <c r="AG256" s="13" t="s">
        <v>286</v>
      </c>
      <c r="AO256" s="13"/>
      <c r="AX256" s="13"/>
    </row>
    <row r="257" spans="2:52" s="12" customFormat="1" ht="37.5" customHeight="1">
      <c r="B257" s="123" t="s">
        <v>287</v>
      </c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88"/>
    </row>
    <row r="258" spans="2:3" s="12" customFormat="1" ht="3" customHeight="1">
      <c r="B258" s="22"/>
      <c r="C258" s="22"/>
    </row>
    <row r="259" spans="2:33" s="12" customFormat="1" ht="18">
      <c r="B259" s="52" t="s">
        <v>55</v>
      </c>
      <c r="C259" s="22"/>
      <c r="F259" s="13" t="str">
        <f>data!$I$1</f>
        <v>EFJGUZ</v>
      </c>
      <c r="AG259" s="13" t="s">
        <v>94</v>
      </c>
    </row>
    <row r="260" spans="2:33" s="12" customFormat="1" ht="18">
      <c r="B260" s="52" t="s">
        <v>56</v>
      </c>
      <c r="C260" s="22"/>
      <c r="F260" s="115">
        <f>$F$119</f>
        <v>43669</v>
      </c>
      <c r="G260" s="115"/>
      <c r="H260" s="115"/>
      <c r="I260" s="115"/>
      <c r="J260" s="115"/>
      <c r="K260" s="115"/>
      <c r="L260" s="115"/>
      <c r="M260" s="115"/>
      <c r="AG260" s="13" t="s">
        <v>95</v>
      </c>
    </row>
    <row r="261" spans="2:3" s="12" customFormat="1" ht="3" customHeight="1" thickBot="1">
      <c r="B261" s="22"/>
      <c r="C261" s="22"/>
    </row>
    <row r="262" spans="2:51" s="12" customFormat="1" ht="3" customHeight="1">
      <c r="B262" s="38"/>
      <c r="C262" s="38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</row>
    <row r="263" spans="2:3" s="12" customFormat="1" ht="21">
      <c r="B263" s="22"/>
      <c r="C263" s="29" t="s">
        <v>151</v>
      </c>
    </row>
    <row r="264" spans="2:51" s="91" customFormat="1" ht="19.5" customHeight="1">
      <c r="B264" s="168" t="s">
        <v>152</v>
      </c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</row>
    <row r="265" spans="2:3" s="12" customFormat="1" ht="3" customHeight="1">
      <c r="B265" s="22"/>
      <c r="C265" s="22"/>
    </row>
    <row r="266" spans="2:51" s="12" customFormat="1" ht="19.5" customHeight="1">
      <c r="B266" s="51"/>
      <c r="C266" s="51"/>
      <c r="D266" s="13" t="s">
        <v>145</v>
      </c>
      <c r="T266" s="112" t="str">
        <f>T255</f>
        <v>5\SH</v>
      </c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3" t="s">
        <v>78</v>
      </c>
      <c r="AN266" s="124" t="str">
        <f>AN255</f>
        <v>lX1F6</v>
      </c>
      <c r="AO266" s="124"/>
      <c r="AP266" s="124"/>
      <c r="AQ266" s="124"/>
      <c r="AR266" s="99" t="s">
        <v>285</v>
      </c>
      <c r="AS266" s="99"/>
      <c r="AT266" s="99"/>
      <c r="AU266" s="99"/>
      <c r="AV266" s="99"/>
      <c r="AW266" s="99"/>
      <c r="AX266" s="99"/>
      <c r="AY266" s="99"/>
    </row>
    <row r="267" spans="2:33" s="12" customFormat="1" ht="19.5" customHeight="1">
      <c r="B267" s="52" t="s">
        <v>284</v>
      </c>
      <c r="C267" s="50"/>
      <c r="D267" s="117">
        <f>D256</f>
        <v>41828</v>
      </c>
      <c r="E267" s="117"/>
      <c r="F267" s="117"/>
      <c r="G267" s="117"/>
      <c r="H267" s="117"/>
      <c r="I267" s="117"/>
      <c r="J267" s="117"/>
      <c r="K267" s="117"/>
      <c r="L267" s="13" t="s">
        <v>148</v>
      </c>
      <c r="Y267" s="117">
        <f>Y256</f>
        <v>43653</v>
      </c>
      <c r="Z267" s="117"/>
      <c r="AA267" s="117"/>
      <c r="AB267" s="117"/>
      <c r="AC267" s="117"/>
      <c r="AD267" s="117"/>
      <c r="AE267" s="117"/>
      <c r="AF267" s="117"/>
      <c r="AG267" s="13" t="s">
        <v>288</v>
      </c>
    </row>
    <row r="268" spans="2:52" s="12" customFormat="1" ht="54" customHeight="1">
      <c r="B268" s="123" t="s">
        <v>289</v>
      </c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90"/>
    </row>
    <row r="269" spans="2:3" s="12" customFormat="1" ht="3" customHeight="1">
      <c r="B269" s="22"/>
      <c r="C269" s="22"/>
    </row>
    <row r="270" spans="2:33" s="12" customFormat="1" ht="18">
      <c r="B270" s="52" t="s">
        <v>55</v>
      </c>
      <c r="C270" s="51"/>
      <c r="F270" s="13" t="str">
        <f>data!$I$1</f>
        <v>EFJGUZ</v>
      </c>
      <c r="AG270" s="13" t="s">
        <v>94</v>
      </c>
    </row>
    <row r="271" spans="2:33" s="12" customFormat="1" ht="18">
      <c r="B271" s="52" t="s">
        <v>56</v>
      </c>
      <c r="C271" s="51"/>
      <c r="F271" s="115">
        <f>$F$119</f>
        <v>43669</v>
      </c>
      <c r="G271" s="115"/>
      <c r="H271" s="115"/>
      <c r="I271" s="115"/>
      <c r="J271" s="115"/>
      <c r="K271" s="115"/>
      <c r="L271" s="115"/>
      <c r="M271" s="115"/>
      <c r="AG271" s="13" t="s">
        <v>95</v>
      </c>
    </row>
    <row r="272" spans="2:52" s="12" customFormat="1" ht="4.5" customHeight="1" thickBot="1">
      <c r="B272" s="40"/>
      <c r="C272" s="40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14"/>
    </row>
    <row r="273" spans="2:52" s="12" customFormat="1" ht="18" customHeight="1">
      <c r="B273" s="125" t="s">
        <v>158</v>
      </c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</row>
    <row r="274" spans="2:3" s="12" customFormat="1" ht="3" customHeight="1">
      <c r="B274" s="22"/>
      <c r="C274" s="22"/>
    </row>
    <row r="275" spans="2:51" s="91" customFormat="1" ht="19.5" customHeight="1">
      <c r="B275" s="168" t="s">
        <v>159</v>
      </c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3" s="12" customFormat="1" ht="3" customHeight="1">
      <c r="B276" s="22"/>
      <c r="C276" s="22"/>
    </row>
    <row r="277" spans="2:51" s="12" customFormat="1" ht="19.5" customHeight="1">
      <c r="B277" s="51"/>
      <c r="C277" s="51"/>
      <c r="D277" s="13" t="s">
        <v>145</v>
      </c>
      <c r="T277" s="112" t="str">
        <f>T266</f>
        <v>5\SH</v>
      </c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3" t="s">
        <v>78</v>
      </c>
      <c r="AN277" s="124" t="str">
        <f>AN266</f>
        <v>lX1F6</v>
      </c>
      <c r="AO277" s="124"/>
      <c r="AP277" s="124"/>
      <c r="AQ277" s="124"/>
      <c r="AR277" s="99" t="s">
        <v>291</v>
      </c>
      <c r="AS277" s="99"/>
      <c r="AT277" s="99"/>
      <c r="AU277" s="99"/>
      <c r="AV277" s="99"/>
      <c r="AW277" s="99"/>
      <c r="AX277" s="99"/>
      <c r="AY277" s="99"/>
    </row>
    <row r="278" spans="2:32" s="12" customFormat="1" ht="19.5" customHeight="1">
      <c r="B278" s="52" t="s">
        <v>290</v>
      </c>
      <c r="C278" s="22"/>
      <c r="K278" s="117">
        <f>D267</f>
        <v>41828</v>
      </c>
      <c r="L278" s="117"/>
      <c r="M278" s="117"/>
      <c r="N278" s="117">
        <f>D267</f>
        <v>41828</v>
      </c>
      <c r="O278" s="117"/>
      <c r="P278" s="117"/>
      <c r="Q278" s="117"/>
      <c r="R278" s="117"/>
      <c r="S278" s="13" t="s">
        <v>155</v>
      </c>
      <c r="X278" s="117">
        <f>Y267</f>
        <v>43653</v>
      </c>
      <c r="Y278" s="117"/>
      <c r="Z278" s="117"/>
      <c r="AA278" s="117"/>
      <c r="AB278" s="117"/>
      <c r="AC278" s="117"/>
      <c r="AD278" s="117"/>
      <c r="AE278" s="117"/>
      <c r="AF278" s="13" t="s">
        <v>292</v>
      </c>
    </row>
    <row r="279" spans="2:3" s="12" customFormat="1" ht="19.5" customHeight="1">
      <c r="B279" s="52" t="s">
        <v>293</v>
      </c>
      <c r="C279" s="22"/>
    </row>
    <row r="280" spans="2:3" s="12" customFormat="1" ht="3" customHeight="1">
      <c r="B280" s="22"/>
      <c r="C280" s="22"/>
    </row>
    <row r="281" spans="2:51" s="12" customFormat="1" ht="18">
      <c r="B281" s="22"/>
      <c r="C281" s="22"/>
      <c r="E281" s="122" t="s">
        <v>0</v>
      </c>
      <c r="F281" s="122"/>
      <c r="G281" s="120" t="s">
        <v>162</v>
      </c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19"/>
      <c r="Z281" s="120" t="s">
        <v>163</v>
      </c>
      <c r="AA281" s="120"/>
      <c r="AB281" s="120"/>
      <c r="AC281" s="120"/>
      <c r="AD281" s="120"/>
      <c r="AE281" s="120"/>
      <c r="AF281" s="120"/>
      <c r="AG281" s="120"/>
      <c r="AH281" s="120"/>
      <c r="AI281" s="121" t="s">
        <v>164</v>
      </c>
      <c r="AJ281" s="121"/>
      <c r="AK281" s="121"/>
      <c r="AL281" s="121"/>
      <c r="AM281" s="121"/>
      <c r="AN281" s="121"/>
      <c r="AO281" s="121"/>
      <c r="AP281" s="121"/>
      <c r="AQ281" s="120" t="s">
        <v>170</v>
      </c>
      <c r="AR281" s="120"/>
      <c r="AS281" s="120"/>
      <c r="AT281" s="120" t="s">
        <v>53</v>
      </c>
      <c r="AU281" s="120"/>
      <c r="AV281" s="120"/>
      <c r="AW281" s="120" t="s">
        <v>54</v>
      </c>
      <c r="AX281" s="120"/>
      <c r="AY281" s="120"/>
    </row>
    <row r="282" spans="2:51" s="12" customFormat="1" ht="15.75" customHeight="1">
      <c r="B282" s="22"/>
      <c r="C282" s="22"/>
      <c r="E282" s="122"/>
      <c r="F282" s="122"/>
      <c r="G282" s="120" t="s">
        <v>169</v>
      </c>
      <c r="H282" s="120"/>
      <c r="I282" s="120"/>
      <c r="J282" s="120"/>
      <c r="K282" s="120"/>
      <c r="L282" s="120"/>
      <c r="M282" s="120"/>
      <c r="N282" s="120"/>
      <c r="O282" s="120" t="s">
        <v>154</v>
      </c>
      <c r="P282" s="120"/>
      <c r="Q282" s="120" t="s">
        <v>169</v>
      </c>
      <c r="R282" s="120"/>
      <c r="S282" s="120"/>
      <c r="T282" s="120"/>
      <c r="U282" s="120"/>
      <c r="V282" s="120"/>
      <c r="W282" s="120"/>
      <c r="X282" s="120"/>
      <c r="Y282" s="119"/>
      <c r="Z282" s="120" t="s">
        <v>170</v>
      </c>
      <c r="AA282" s="120"/>
      <c r="AB282" s="120"/>
      <c r="AC282" s="120" t="s">
        <v>53</v>
      </c>
      <c r="AD282" s="120"/>
      <c r="AE282" s="120"/>
      <c r="AF282" s="120" t="s">
        <v>54</v>
      </c>
      <c r="AG282" s="120"/>
      <c r="AH282" s="120"/>
      <c r="AI282" s="121" t="s">
        <v>165</v>
      </c>
      <c r="AJ282" s="121"/>
      <c r="AK282" s="121"/>
      <c r="AL282" s="121"/>
      <c r="AM282" s="121"/>
      <c r="AN282" s="121"/>
      <c r="AO282" s="121"/>
      <c r="AP282" s="121"/>
      <c r="AQ282" s="119"/>
      <c r="AR282" s="119"/>
      <c r="AS282" s="119"/>
      <c r="AT282" s="119"/>
      <c r="AU282" s="119"/>
      <c r="AV282" s="119"/>
      <c r="AW282" s="119"/>
      <c r="AX282" s="119"/>
      <c r="AY282" s="119"/>
    </row>
    <row r="283" spans="2:51" s="12" customFormat="1" ht="15.75" customHeight="1">
      <c r="B283" s="22"/>
      <c r="C283" s="22"/>
      <c r="E283" s="122"/>
      <c r="F283" s="122"/>
      <c r="G283" s="120" t="s">
        <v>169</v>
      </c>
      <c r="H283" s="120"/>
      <c r="I283" s="120"/>
      <c r="J283" s="120"/>
      <c r="K283" s="120"/>
      <c r="L283" s="120"/>
      <c r="M283" s="120"/>
      <c r="N283" s="120"/>
      <c r="O283" s="120" t="s">
        <v>154</v>
      </c>
      <c r="P283" s="120"/>
      <c r="Q283" s="120" t="s">
        <v>169</v>
      </c>
      <c r="R283" s="120"/>
      <c r="S283" s="120"/>
      <c r="T283" s="120"/>
      <c r="U283" s="120"/>
      <c r="V283" s="120"/>
      <c r="W283" s="120"/>
      <c r="X283" s="120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21" t="s">
        <v>166</v>
      </c>
      <c r="AJ283" s="121"/>
      <c r="AK283" s="121"/>
      <c r="AL283" s="121"/>
      <c r="AM283" s="121"/>
      <c r="AN283" s="121"/>
      <c r="AO283" s="121"/>
      <c r="AP283" s="121"/>
      <c r="AQ283" s="119"/>
      <c r="AR283" s="119"/>
      <c r="AS283" s="119"/>
      <c r="AT283" s="119"/>
      <c r="AU283" s="119"/>
      <c r="AV283" s="119"/>
      <c r="AW283" s="119"/>
      <c r="AX283" s="119"/>
      <c r="AY283" s="119"/>
    </row>
    <row r="284" spans="2:51" s="12" customFormat="1" ht="18">
      <c r="B284" s="22"/>
      <c r="C284" s="22"/>
      <c r="E284" s="120" t="s">
        <v>168</v>
      </c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21" t="s">
        <v>167</v>
      </c>
      <c r="AJ284" s="121"/>
      <c r="AK284" s="121"/>
      <c r="AL284" s="121"/>
      <c r="AM284" s="121"/>
      <c r="AN284" s="121"/>
      <c r="AO284" s="121"/>
      <c r="AP284" s="121"/>
      <c r="AQ284" s="119"/>
      <c r="AR284" s="119"/>
      <c r="AS284" s="119"/>
      <c r="AT284" s="119"/>
      <c r="AU284" s="119"/>
      <c r="AV284" s="119"/>
      <c r="AW284" s="119"/>
      <c r="AX284" s="119"/>
      <c r="AY284" s="119"/>
    </row>
    <row r="285" spans="2:3" s="12" customFormat="1" ht="3" customHeight="1">
      <c r="B285" s="22"/>
      <c r="C285" s="22"/>
    </row>
    <row r="286" spans="2:33" s="12" customFormat="1" ht="18">
      <c r="B286" s="52" t="s">
        <v>55</v>
      </c>
      <c r="C286" s="51"/>
      <c r="F286" s="13" t="str">
        <f>data!$I$1</f>
        <v>EFJGUZ</v>
      </c>
      <c r="AG286" s="13" t="s">
        <v>94</v>
      </c>
    </row>
    <row r="287" spans="2:33" s="12" customFormat="1" ht="18">
      <c r="B287" s="52" t="s">
        <v>56</v>
      </c>
      <c r="C287" s="51"/>
      <c r="F287" s="115">
        <f>$F$119</f>
        <v>43669</v>
      </c>
      <c r="G287" s="115"/>
      <c r="H287" s="115"/>
      <c r="I287" s="115"/>
      <c r="J287" s="115"/>
      <c r="K287" s="115"/>
      <c r="L287" s="115"/>
      <c r="M287" s="115"/>
      <c r="AG287" s="13" t="s">
        <v>95</v>
      </c>
    </row>
    <row r="288" spans="2:51" s="12" customFormat="1" ht="4.5" customHeight="1" thickBot="1">
      <c r="B288" s="40"/>
      <c r="C288" s="40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</row>
    <row r="289" spans="2:3" s="12" customFormat="1" ht="21">
      <c r="B289" s="29" t="s">
        <v>294</v>
      </c>
      <c r="C289" s="22"/>
    </row>
    <row r="290" spans="2:3" s="12" customFormat="1" ht="3" customHeight="1">
      <c r="B290" s="22"/>
      <c r="C290" s="22"/>
    </row>
    <row r="291" spans="2:51" s="91" customFormat="1" ht="19.5" customHeight="1">
      <c r="B291" s="168" t="s">
        <v>172</v>
      </c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</row>
    <row r="292" spans="2:3" s="12" customFormat="1" ht="3" customHeight="1">
      <c r="B292" s="22"/>
      <c r="C292" s="22"/>
    </row>
    <row r="293" spans="2:38" s="11" customFormat="1" ht="19.5" customHeight="1">
      <c r="B293" s="22"/>
      <c r="C293" s="52" t="s">
        <v>173</v>
      </c>
      <c r="V293" s="154" t="str">
        <f>T277</f>
        <v>5\SH</v>
      </c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33" t="s">
        <v>174</v>
      </c>
    </row>
    <row r="294" spans="2:36" s="11" customFormat="1" ht="16.5" customHeight="1">
      <c r="B294" s="22"/>
      <c r="C294" s="23" t="s">
        <v>22</v>
      </c>
      <c r="E294" s="6" t="s">
        <v>176</v>
      </c>
      <c r="Y294" s="170" t="s">
        <v>295</v>
      </c>
      <c r="Z294" s="170"/>
      <c r="AA294" s="170"/>
      <c r="AB294" s="170"/>
      <c r="AC294" s="170"/>
      <c r="AD294" s="170"/>
      <c r="AE294" s="6" t="s">
        <v>180</v>
      </c>
      <c r="AH294" s="170" t="s">
        <v>295</v>
      </c>
      <c r="AI294" s="170"/>
      <c r="AJ294" s="170"/>
    </row>
    <row r="295" spans="2:30" s="11" customFormat="1" ht="16.5" customHeight="1">
      <c r="B295" s="22"/>
      <c r="C295" s="23" t="s">
        <v>24</v>
      </c>
      <c r="E295" s="6" t="s">
        <v>177</v>
      </c>
      <c r="Y295" s="170" t="s">
        <v>295</v>
      </c>
      <c r="Z295" s="170"/>
      <c r="AA295" s="170"/>
      <c r="AB295" s="170"/>
      <c r="AC295" s="170"/>
      <c r="AD295" s="170"/>
    </row>
    <row r="296" spans="2:30" s="11" customFormat="1" ht="16.5" customHeight="1">
      <c r="B296" s="22"/>
      <c r="C296" s="23" t="s">
        <v>50</v>
      </c>
      <c r="E296" s="6" t="s">
        <v>178</v>
      </c>
      <c r="Y296" s="170" t="s">
        <v>295</v>
      </c>
      <c r="Z296" s="170"/>
      <c r="AA296" s="170"/>
      <c r="AB296" s="170"/>
      <c r="AC296" s="170"/>
      <c r="AD296" s="170"/>
    </row>
    <row r="297" spans="2:30" s="11" customFormat="1" ht="16.5" customHeight="1">
      <c r="B297" s="22"/>
      <c r="C297" s="23" t="s">
        <v>175</v>
      </c>
      <c r="E297" s="6" t="s">
        <v>179</v>
      </c>
      <c r="Y297" s="170" t="s">
        <v>295</v>
      </c>
      <c r="Z297" s="170"/>
      <c r="AA297" s="170"/>
      <c r="AB297" s="170"/>
      <c r="AC297" s="170"/>
      <c r="AD297" s="170"/>
    </row>
    <row r="298" s="11" customFormat="1" ht="16.5" customHeight="1">
      <c r="B298" s="52" t="s">
        <v>181</v>
      </c>
    </row>
    <row r="299" spans="2:3" s="12" customFormat="1" ht="3" customHeight="1">
      <c r="B299" s="22"/>
      <c r="C299" s="22"/>
    </row>
    <row r="300" spans="2:33" s="12" customFormat="1" ht="18">
      <c r="B300" s="52" t="s">
        <v>55</v>
      </c>
      <c r="C300" s="51"/>
      <c r="F300" s="13" t="str">
        <f>data!$I$1</f>
        <v>EFJGUZ</v>
      </c>
      <c r="AG300" s="13" t="s">
        <v>94</v>
      </c>
    </row>
    <row r="301" spans="2:33" s="12" customFormat="1" ht="18">
      <c r="B301" s="52" t="s">
        <v>56</v>
      </c>
      <c r="C301" s="51"/>
      <c r="F301" s="115">
        <f>$F$119</f>
        <v>43669</v>
      </c>
      <c r="G301" s="115"/>
      <c r="H301" s="115"/>
      <c r="I301" s="115"/>
      <c r="J301" s="115"/>
      <c r="K301" s="115"/>
      <c r="L301" s="115"/>
      <c r="M301" s="115"/>
      <c r="AG301" s="13" t="s">
        <v>95</v>
      </c>
    </row>
    <row r="302" spans="2:3" s="12" customFormat="1" ht="17.25">
      <c r="B302" s="22"/>
      <c r="C302" s="22"/>
    </row>
    <row r="303" spans="2:3" s="12" customFormat="1" ht="17.25">
      <c r="B303" s="22"/>
      <c r="C303" s="22"/>
    </row>
    <row r="304" spans="2:3" s="12" customFormat="1" ht="26.25">
      <c r="B304" s="22"/>
      <c r="C304" s="39" t="s">
        <v>182</v>
      </c>
    </row>
    <row r="305" spans="2:3" s="12" customFormat="1" ht="17.25">
      <c r="B305" s="22"/>
      <c r="C305" s="22"/>
    </row>
    <row r="306" spans="2:3" s="12" customFormat="1" ht="18">
      <c r="B306" s="22"/>
      <c r="C306" s="23" t="s">
        <v>19</v>
      </c>
    </row>
    <row r="307" spans="2:3" s="12" customFormat="1" ht="18">
      <c r="B307" s="22"/>
      <c r="C307" s="52" t="s">
        <v>296</v>
      </c>
    </row>
    <row r="308" spans="2:3" s="12" customFormat="1" ht="18">
      <c r="B308" s="22"/>
      <c r="C308" s="52" t="str">
        <f>data!A1</f>
        <v>zL  </v>
      </c>
    </row>
    <row r="309" spans="2:3" s="12" customFormat="1" ht="18">
      <c r="B309" s="51"/>
      <c r="C309" s="52" t="str">
        <f>data!E1&amp;"4"&amp;data!I1</f>
        <v>UF\WL:D'lT 5F;[4EFJGUZ</v>
      </c>
    </row>
    <row r="310" spans="2:3" s="12" customFormat="1" ht="18">
      <c r="B310" s="51"/>
      <c r="C310" s="52"/>
    </row>
    <row r="311" spans="2:28" s="12" customFormat="1" ht="21.75" customHeight="1">
      <c r="B311" s="51"/>
      <c r="C311" s="51"/>
      <c r="D311" s="98" t="s">
        <v>183</v>
      </c>
      <c r="E311" s="98"/>
      <c r="F311" s="112" t="str">
        <f>V293</f>
        <v>5\SH</v>
      </c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3" t="s">
        <v>184</v>
      </c>
      <c r="AB311" s="13" t="str">
        <f>C308&amp;"4"&amp;C309</f>
        <v>zL  4UF\WL:D'lT 5F;[4EFJGUZ</v>
      </c>
    </row>
    <row r="312" spans="2:3" s="12" customFormat="1" ht="21.75" customHeight="1">
      <c r="B312" s="13" t="s">
        <v>297</v>
      </c>
      <c r="C312" s="49"/>
    </row>
    <row r="313" spans="2:33" s="12" customFormat="1" ht="21.75" customHeight="1">
      <c r="B313" s="52" t="s">
        <v>298</v>
      </c>
      <c r="AC313" s="13" t="str">
        <f>AN266</f>
        <v>lX1F6</v>
      </c>
      <c r="AG313" s="13" t="s">
        <v>299</v>
      </c>
    </row>
    <row r="314" spans="2:47" s="12" customFormat="1" ht="21.75" customHeight="1">
      <c r="B314" s="13" t="s">
        <v>255</v>
      </c>
      <c r="C314" s="52"/>
      <c r="D314" s="117">
        <f>X278</f>
        <v>43653</v>
      </c>
      <c r="E314" s="117"/>
      <c r="F314" s="117"/>
      <c r="G314" s="117"/>
      <c r="H314" s="117"/>
      <c r="I314" s="117"/>
      <c r="J314" s="117"/>
      <c r="K314" s="117"/>
      <c r="L314" s="13" t="s">
        <v>300</v>
      </c>
      <c r="AM314" s="117">
        <f>D108</f>
        <v>43654</v>
      </c>
      <c r="AN314" s="117"/>
      <c r="AO314" s="117"/>
      <c r="AP314" s="117"/>
      <c r="AQ314" s="117"/>
      <c r="AR314" s="117"/>
      <c r="AS314" s="117"/>
      <c r="AT314" s="117"/>
      <c r="AU314" s="13" t="s">
        <v>154</v>
      </c>
    </row>
    <row r="315" spans="2:35" s="12" customFormat="1" ht="18">
      <c r="B315" s="98" t="s">
        <v>73</v>
      </c>
      <c r="C315" s="98"/>
      <c r="D315" s="98"/>
      <c r="E315" s="118" t="str">
        <f>IF(BD1=0,0,VLOOKUP($BD$1,data!$A$5:$AM$5,22,0))</f>
        <v>DNNlGX lX1FS</v>
      </c>
      <c r="F315" s="118"/>
      <c r="G315" s="118"/>
      <c r="H315" s="118"/>
      <c r="I315" s="118"/>
      <c r="J315" s="118"/>
      <c r="K315" s="118"/>
      <c r="L315" s="1" t="s">
        <v>192</v>
      </c>
      <c r="S315" s="164" t="str">
        <f>IF(BD1=0,0,VLOOKUP($BD$1,data!$A$5:$AM$5,23,0))</f>
        <v>39900-126600, Level-07</v>
      </c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3" t="s">
        <v>302</v>
      </c>
    </row>
    <row r="316" s="12" customFormat="1" ht="18">
      <c r="B316" s="47" t="s">
        <v>301</v>
      </c>
    </row>
    <row r="317" spans="2:52" s="12" customFormat="1" ht="36.75" customHeight="1">
      <c r="B317" s="22"/>
      <c r="C317" s="107" t="s">
        <v>22</v>
      </c>
      <c r="D317" s="107"/>
      <c r="E317" s="116" t="s">
        <v>194</v>
      </c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92"/>
    </row>
    <row r="318" spans="2:52" s="12" customFormat="1" ht="36.75" customHeight="1">
      <c r="B318" s="22"/>
      <c r="C318" s="107" t="s">
        <v>24</v>
      </c>
      <c r="D318" s="107"/>
      <c r="E318" s="116" t="s">
        <v>195</v>
      </c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93"/>
    </row>
    <row r="319" spans="2:52" s="12" customFormat="1" ht="19.5" customHeight="1">
      <c r="B319" s="22"/>
      <c r="C319" s="107" t="s">
        <v>50</v>
      </c>
      <c r="D319" s="107"/>
      <c r="E319" s="116" t="s">
        <v>196</v>
      </c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92"/>
    </row>
    <row r="320" spans="3:52" ht="24">
      <c r="C320" s="107"/>
      <c r="D320" s="107"/>
      <c r="E320" s="114" t="s">
        <v>158</v>
      </c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</row>
    <row r="321" spans="2:52" s="12" customFormat="1" ht="39" customHeight="1">
      <c r="B321" s="22"/>
      <c r="C321" s="107"/>
      <c r="D321" s="107"/>
      <c r="E321" s="116" t="s">
        <v>197</v>
      </c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92"/>
    </row>
    <row r="322" spans="3:23" ht="18">
      <c r="C322" s="107" t="s">
        <v>175</v>
      </c>
      <c r="D322" s="107"/>
      <c r="E322" s="1" t="s">
        <v>198</v>
      </c>
      <c r="N322" s="117">
        <f>K278</f>
        <v>41828</v>
      </c>
      <c r="O322" s="117"/>
      <c r="P322" s="117"/>
      <c r="Q322" s="117"/>
      <c r="R322" s="117"/>
      <c r="S322" s="117"/>
      <c r="T322" s="117"/>
      <c r="U322" s="117"/>
      <c r="V322" s="117"/>
      <c r="W322" s="1" t="s">
        <v>303</v>
      </c>
    </row>
    <row r="323" spans="2:52" s="12" customFormat="1" ht="36.75" customHeight="1">
      <c r="B323" s="22"/>
      <c r="C323" s="107"/>
      <c r="D323" s="107"/>
      <c r="E323" s="116" t="s">
        <v>304</v>
      </c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92"/>
    </row>
    <row r="324" spans="2:52" s="12" customFormat="1" ht="40.5" customHeight="1">
      <c r="B324" s="22"/>
      <c r="C324" s="107" t="s">
        <v>201</v>
      </c>
      <c r="D324" s="107"/>
      <c r="E324" s="116" t="s">
        <v>202</v>
      </c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93"/>
    </row>
    <row r="325" spans="2:24" s="12" customFormat="1" ht="22.5" customHeight="1">
      <c r="B325" s="51"/>
      <c r="C325" s="98" t="s">
        <v>203</v>
      </c>
      <c r="D325" s="98"/>
      <c r="E325" s="13" t="s">
        <v>305</v>
      </c>
      <c r="Q325" s="124" t="str">
        <f>E315</f>
        <v>DNNlGX lX1FS</v>
      </c>
      <c r="R325" s="124"/>
      <c r="S325" s="124"/>
      <c r="T325" s="124"/>
      <c r="U325" s="124"/>
      <c r="V325" s="124"/>
      <c r="W325" s="124"/>
      <c r="X325" s="13" t="s">
        <v>306</v>
      </c>
    </row>
    <row r="326" spans="5:51" ht="43.5" customHeight="1">
      <c r="E326" s="116" t="s">
        <v>307</v>
      </c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/>
      <c r="AW326" s="116"/>
      <c r="AX326" s="116"/>
      <c r="AY326" s="116"/>
    </row>
    <row r="328" spans="3:14" ht="18">
      <c r="C328" s="52" t="s">
        <v>55</v>
      </c>
      <c r="D328" s="51"/>
      <c r="E328" s="12"/>
      <c r="F328" s="12"/>
      <c r="G328" s="13" t="str">
        <f>data!$I$1</f>
        <v>EFJGUZ</v>
      </c>
      <c r="H328" s="12"/>
      <c r="I328" s="12"/>
      <c r="J328" s="12"/>
      <c r="K328" s="12"/>
      <c r="L328" s="12"/>
      <c r="M328" s="12"/>
      <c r="N328" s="12"/>
    </row>
    <row r="329" spans="3:33" ht="18">
      <c r="C329" s="52" t="s">
        <v>56</v>
      </c>
      <c r="D329" s="51"/>
      <c r="E329" s="12"/>
      <c r="F329" s="12"/>
      <c r="G329" s="115">
        <f>$F$119</f>
        <v>43669</v>
      </c>
      <c r="H329" s="115"/>
      <c r="I329" s="115"/>
      <c r="J329" s="115"/>
      <c r="K329" s="115"/>
      <c r="L329" s="115"/>
      <c r="M329" s="115"/>
      <c r="N329" s="115"/>
      <c r="AG329" s="52" t="s">
        <v>308</v>
      </c>
    </row>
    <row r="332" ht="18">
      <c r="AG332" s="52" t="s">
        <v>309</v>
      </c>
    </row>
  </sheetData>
  <sheetProtection/>
  <mergeCells count="353">
    <mergeCell ref="BD1:BD2"/>
    <mergeCell ref="S315:AH315"/>
    <mergeCell ref="N218:AL218"/>
    <mergeCell ref="C219:AF219"/>
    <mergeCell ref="H220:AA220"/>
    <mergeCell ref="J225:AB225"/>
    <mergeCell ref="V293:AK293"/>
    <mergeCell ref="F311:X311"/>
    <mergeCell ref="X278:AE278"/>
    <mergeCell ref="F287:M287"/>
    <mergeCell ref="B268:AY268"/>
    <mergeCell ref="AD23:AY23"/>
    <mergeCell ref="AK192:AY192"/>
    <mergeCell ref="J195:AB195"/>
    <mergeCell ref="W186:AD186"/>
    <mergeCell ref="AP89:AS89"/>
    <mergeCell ref="N215:AH215"/>
    <mergeCell ref="G192:N192"/>
    <mergeCell ref="AE195:AH195"/>
    <mergeCell ref="AP195:AW195"/>
    <mergeCell ref="AR102:AX102"/>
    <mergeCell ref="G329:N329"/>
    <mergeCell ref="B101:W101"/>
    <mergeCell ref="E321:AY321"/>
    <mergeCell ref="E323:AY323"/>
    <mergeCell ref="E324:AY324"/>
    <mergeCell ref="Q325:W325"/>
    <mergeCell ref="E326:AY326"/>
    <mergeCell ref="Y294:AD294"/>
    <mergeCell ref="AH294:AJ294"/>
    <mergeCell ref="Y295:AD295"/>
    <mergeCell ref="AW281:AY281"/>
    <mergeCell ref="Y296:AD296"/>
    <mergeCell ref="Y297:AD297"/>
    <mergeCell ref="E317:AY317"/>
    <mergeCell ref="D311:E311"/>
    <mergeCell ref="D314:K314"/>
    <mergeCell ref="AM314:AT314"/>
    <mergeCell ref="C317:D317"/>
    <mergeCell ref="AQ281:AS281"/>
    <mergeCell ref="AT281:AV281"/>
    <mergeCell ref="B275:AY275"/>
    <mergeCell ref="B291:AY291"/>
    <mergeCell ref="T277:AK277"/>
    <mergeCell ref="AN277:AQ277"/>
    <mergeCell ref="AR277:AY277"/>
    <mergeCell ref="F271:M271"/>
    <mergeCell ref="K278:R278"/>
    <mergeCell ref="E282:F282"/>
    <mergeCell ref="G282:N282"/>
    <mergeCell ref="O282:P282"/>
    <mergeCell ref="C222:AY222"/>
    <mergeCell ref="M221:AX221"/>
    <mergeCell ref="AI225:AP225"/>
    <mergeCell ref="Y267:AF267"/>
    <mergeCell ref="B264:AY264"/>
    <mergeCell ref="AR266:AY266"/>
    <mergeCell ref="F260:M260"/>
    <mergeCell ref="B253:AY253"/>
    <mergeCell ref="AN255:AQ255"/>
    <mergeCell ref="C226:AY226"/>
    <mergeCell ref="T255:AK255"/>
    <mergeCell ref="D216:J216"/>
    <mergeCell ref="AB216:AF216"/>
    <mergeCell ref="E221:L221"/>
    <mergeCell ref="L186:P186"/>
    <mergeCell ref="L187:AR187"/>
    <mergeCell ref="AA188:AD188"/>
    <mergeCell ref="AG188:AO188"/>
    <mergeCell ref="U191:X191"/>
    <mergeCell ref="AI191:AP191"/>
    <mergeCell ref="Q108:W108"/>
    <mergeCell ref="B107:AY107"/>
    <mergeCell ref="AE108:AR108"/>
    <mergeCell ref="B109:G109"/>
    <mergeCell ref="F119:K119"/>
    <mergeCell ref="X104:AD104"/>
    <mergeCell ref="S112:Y112"/>
    <mergeCell ref="AI112:AL112"/>
    <mergeCell ref="AM112:AP112"/>
    <mergeCell ref="AI113:AL113"/>
    <mergeCell ref="J94:AG94"/>
    <mergeCell ref="AJ88:AY88"/>
    <mergeCell ref="AJ90:AY90"/>
    <mergeCell ref="AJ91:AY91"/>
    <mergeCell ref="AJ89:AO89"/>
    <mergeCell ref="X23:AC23"/>
    <mergeCell ref="S23:W23"/>
    <mergeCell ref="Q30:R30"/>
    <mergeCell ref="A27:AY27"/>
    <mergeCell ref="S24:W24"/>
    <mergeCell ref="B49:C49"/>
    <mergeCell ref="D49:AJ49"/>
    <mergeCell ref="AK49:AN49"/>
    <mergeCell ref="AO49:AY49"/>
    <mergeCell ref="B50:C50"/>
    <mergeCell ref="D50:AJ50"/>
    <mergeCell ref="AK50:AN50"/>
    <mergeCell ref="AO50:AY50"/>
    <mergeCell ref="B51:C51"/>
    <mergeCell ref="D51:AJ51"/>
    <mergeCell ref="AK51:AN51"/>
    <mergeCell ref="AO51:AY51"/>
    <mergeCell ref="B52:C52"/>
    <mergeCell ref="D52:AJ52"/>
    <mergeCell ref="AK52:AN52"/>
    <mergeCell ref="AO52:AY52"/>
    <mergeCell ref="B53:C53"/>
    <mergeCell ref="D53:AJ53"/>
    <mergeCell ref="AK53:AN53"/>
    <mergeCell ref="AO53:AY53"/>
    <mergeCell ref="B54:C54"/>
    <mergeCell ref="D54:AJ54"/>
    <mergeCell ref="AK54:AN54"/>
    <mergeCell ref="AO54:AY54"/>
    <mergeCell ref="B55:C55"/>
    <mergeCell ref="D55:AJ55"/>
    <mergeCell ref="AK55:AN55"/>
    <mergeCell ref="AO55:AY55"/>
    <mergeCell ref="B56:C56"/>
    <mergeCell ref="D56:AJ56"/>
    <mergeCell ref="AK56:AN56"/>
    <mergeCell ref="AO56:AY56"/>
    <mergeCell ref="B57:C57"/>
    <mergeCell ref="D57:AJ57"/>
    <mergeCell ref="AK57:AN57"/>
    <mergeCell ref="AO57:AY57"/>
    <mergeCell ref="B58:C58"/>
    <mergeCell ref="D58:AJ58"/>
    <mergeCell ref="AK58:AN58"/>
    <mergeCell ref="AO58:AY58"/>
    <mergeCell ref="B59:C59"/>
    <mergeCell ref="D59:AJ59"/>
    <mergeCell ref="AK59:AN59"/>
    <mergeCell ref="AO59:AY59"/>
    <mergeCell ref="B60:C60"/>
    <mergeCell ref="D60:AJ60"/>
    <mergeCell ref="AK60:AN60"/>
    <mergeCell ref="AO60:AY60"/>
    <mergeCell ref="B61:C61"/>
    <mergeCell ref="D61:AJ61"/>
    <mergeCell ref="AK61:AN61"/>
    <mergeCell ref="AO61:AY61"/>
    <mergeCell ref="B62:C62"/>
    <mergeCell ref="D62:AJ62"/>
    <mergeCell ref="AK62:AN62"/>
    <mergeCell ref="AO62:AY62"/>
    <mergeCell ref="B63:C63"/>
    <mergeCell ref="D63:AJ63"/>
    <mergeCell ref="AK63:AN63"/>
    <mergeCell ref="AO63:AY63"/>
    <mergeCell ref="B64:C64"/>
    <mergeCell ref="D64:AJ64"/>
    <mergeCell ref="AK64:AN64"/>
    <mergeCell ref="AO64:AY64"/>
    <mergeCell ref="B65:C65"/>
    <mergeCell ref="D65:AJ65"/>
    <mergeCell ref="AK65:AN65"/>
    <mergeCell ref="AO65:AY65"/>
    <mergeCell ref="B66:C66"/>
    <mergeCell ref="D66:AJ66"/>
    <mergeCell ref="AK66:AN66"/>
    <mergeCell ref="AO66:AY66"/>
    <mergeCell ref="P100:AM100"/>
    <mergeCell ref="N96:Q96"/>
    <mergeCell ref="AF99:AY99"/>
    <mergeCell ref="AP101:AT101"/>
    <mergeCell ref="AA124:AH124"/>
    <mergeCell ref="G124:X124"/>
    <mergeCell ref="H102:N102"/>
    <mergeCell ref="AM111:AP111"/>
    <mergeCell ref="AQ111:AT111"/>
    <mergeCell ref="I112:O112"/>
    <mergeCell ref="S139:AY139"/>
    <mergeCell ref="S140:AM140"/>
    <mergeCell ref="AQ140:AY140"/>
    <mergeCell ref="B105:AZ105"/>
    <mergeCell ref="B106:AZ106"/>
    <mergeCell ref="D108:J108"/>
    <mergeCell ref="C111:D111"/>
    <mergeCell ref="AI111:AL111"/>
    <mergeCell ref="AQ112:AT112"/>
    <mergeCell ref="C113:D113"/>
    <mergeCell ref="AM113:AP113"/>
    <mergeCell ref="AQ113:AT113"/>
    <mergeCell ref="E114:F114"/>
    <mergeCell ref="I114:O114"/>
    <mergeCell ref="S114:Y114"/>
    <mergeCell ref="AI114:AL114"/>
    <mergeCell ref="AM114:AP114"/>
    <mergeCell ref="AQ114:AT114"/>
    <mergeCell ref="E115:F115"/>
    <mergeCell ref="I115:O115"/>
    <mergeCell ref="S115:Y115"/>
    <mergeCell ref="AI115:AL115"/>
    <mergeCell ref="AM115:AP115"/>
    <mergeCell ref="AQ115:AT115"/>
    <mergeCell ref="C116:D116"/>
    <mergeCell ref="AI116:AL116"/>
    <mergeCell ref="AM116:AP116"/>
    <mergeCell ref="AQ116:AT116"/>
    <mergeCell ref="AF119:AO119"/>
    <mergeCell ref="B122:AY122"/>
    <mergeCell ref="AL124:AQ124"/>
    <mergeCell ref="B126:K126"/>
    <mergeCell ref="B127:K127"/>
    <mergeCell ref="H136:W136"/>
    <mergeCell ref="X136:AY136"/>
    <mergeCell ref="G145:J145"/>
    <mergeCell ref="Z141:AF141"/>
    <mergeCell ref="D144:K144"/>
    <mergeCell ref="I137:O137"/>
    <mergeCell ref="AG137:AJ137"/>
    <mergeCell ref="H146:Y146"/>
    <mergeCell ref="AG146:AN146"/>
    <mergeCell ref="AR146:AY146"/>
    <mergeCell ref="B151:AY151"/>
    <mergeCell ref="B150:AY150"/>
    <mergeCell ref="D149:I149"/>
    <mergeCell ref="O149:U149"/>
    <mergeCell ref="Q153:AH153"/>
    <mergeCell ref="Q154:AH154"/>
    <mergeCell ref="AA147:AH147"/>
    <mergeCell ref="AG174:AY174"/>
    <mergeCell ref="AG175:AY175"/>
    <mergeCell ref="D256:K256"/>
    <mergeCell ref="Y256:AF256"/>
    <mergeCell ref="Q228:AH228"/>
    <mergeCell ref="Q229:AH229"/>
    <mergeCell ref="AG149:AV149"/>
    <mergeCell ref="B257:AY257"/>
    <mergeCell ref="T266:AK266"/>
    <mergeCell ref="AN266:AQ266"/>
    <mergeCell ref="D267:K267"/>
    <mergeCell ref="B273:AZ273"/>
    <mergeCell ref="E281:F281"/>
    <mergeCell ref="G281:X281"/>
    <mergeCell ref="Y281:Y284"/>
    <mergeCell ref="Z281:AH281"/>
    <mergeCell ref="AI281:AP281"/>
    <mergeCell ref="Q282:X282"/>
    <mergeCell ref="Z282:AB282"/>
    <mergeCell ref="AC282:AE282"/>
    <mergeCell ref="AF282:AH282"/>
    <mergeCell ref="AI282:AP282"/>
    <mergeCell ref="AQ282:AS282"/>
    <mergeCell ref="AT282:AV282"/>
    <mergeCell ref="AW282:AY282"/>
    <mergeCell ref="E283:F283"/>
    <mergeCell ref="G283:N283"/>
    <mergeCell ref="O283:P283"/>
    <mergeCell ref="Q283:X283"/>
    <mergeCell ref="Z283:AB283"/>
    <mergeCell ref="AC283:AE283"/>
    <mergeCell ref="AF283:AH283"/>
    <mergeCell ref="AI283:AP283"/>
    <mergeCell ref="AQ283:AS283"/>
    <mergeCell ref="AT283:AV283"/>
    <mergeCell ref="AW283:AY283"/>
    <mergeCell ref="E284:X284"/>
    <mergeCell ref="Z284:AH284"/>
    <mergeCell ref="AI284:AP284"/>
    <mergeCell ref="AQ284:AS284"/>
    <mergeCell ref="AT284:AV284"/>
    <mergeCell ref="AW284:AY284"/>
    <mergeCell ref="C318:D318"/>
    <mergeCell ref="C319:D321"/>
    <mergeCell ref="E320:AZ320"/>
    <mergeCell ref="F301:M301"/>
    <mergeCell ref="E319:AY319"/>
    <mergeCell ref="C322:D323"/>
    <mergeCell ref="N322:V322"/>
    <mergeCell ref="E318:AY318"/>
    <mergeCell ref="B315:D315"/>
    <mergeCell ref="E315:K315"/>
    <mergeCell ref="C324:D324"/>
    <mergeCell ref="C325:D325"/>
    <mergeCell ref="C2:I2"/>
    <mergeCell ref="C3:I3"/>
    <mergeCell ref="C5:AY5"/>
    <mergeCell ref="C6:AY6"/>
    <mergeCell ref="B15:C15"/>
    <mergeCell ref="B17:C17"/>
    <mergeCell ref="Q15:R15"/>
    <mergeCell ref="Q17:R17"/>
    <mergeCell ref="Q24:R24"/>
    <mergeCell ref="Q26:R26"/>
    <mergeCell ref="D15:P15"/>
    <mergeCell ref="D17:P17"/>
    <mergeCell ref="B23:C24"/>
    <mergeCell ref="B26:C26"/>
    <mergeCell ref="D19:P19"/>
    <mergeCell ref="D21:P21"/>
    <mergeCell ref="D24:P24"/>
    <mergeCell ref="D26:P26"/>
    <mergeCell ref="AF183:AY183"/>
    <mergeCell ref="B25:AZ25"/>
    <mergeCell ref="A16:AY16"/>
    <mergeCell ref="AZ16:CX16"/>
    <mergeCell ref="D23:P23"/>
    <mergeCell ref="X24:AB24"/>
    <mergeCell ref="AC24:AJ24"/>
    <mergeCell ref="B28:C28"/>
    <mergeCell ref="B30:C30"/>
    <mergeCell ref="D30:P30"/>
    <mergeCell ref="EX16:GV16"/>
    <mergeCell ref="A20:AY20"/>
    <mergeCell ref="AZ20:CX20"/>
    <mergeCell ref="CY20:EW20"/>
    <mergeCell ref="EX20:GV20"/>
    <mergeCell ref="S15:AY15"/>
    <mergeCell ref="S19:AY19"/>
    <mergeCell ref="Q19:R19"/>
    <mergeCell ref="B19:C19"/>
    <mergeCell ref="GW16:IU16"/>
    <mergeCell ref="A18:AY18"/>
    <mergeCell ref="AZ18:CX18"/>
    <mergeCell ref="CY18:EW18"/>
    <mergeCell ref="EX18:GV18"/>
    <mergeCell ref="GW18:IU18"/>
    <mergeCell ref="S17:W17"/>
    <mergeCell ref="X17:AB17"/>
    <mergeCell ref="AC17:AJ17"/>
    <mergeCell ref="CY16:EW16"/>
    <mergeCell ref="GW20:IU20"/>
    <mergeCell ref="A22:AY22"/>
    <mergeCell ref="AZ22:CX22"/>
    <mergeCell ref="CY22:EW22"/>
    <mergeCell ref="EX22:GV22"/>
    <mergeCell ref="GW22:IU22"/>
    <mergeCell ref="B21:C21"/>
    <mergeCell ref="S21:AY21"/>
    <mergeCell ref="Q21:R21"/>
    <mergeCell ref="AZ27:CX27"/>
    <mergeCell ref="CY27:EW27"/>
    <mergeCell ref="EX27:GV27"/>
    <mergeCell ref="GW27:IU27"/>
    <mergeCell ref="A29:AY29"/>
    <mergeCell ref="AZ29:CX29"/>
    <mergeCell ref="CY29:EW29"/>
    <mergeCell ref="EX29:GV29"/>
    <mergeCell ref="GW29:IU29"/>
    <mergeCell ref="D28:P28"/>
    <mergeCell ref="K2:AY2"/>
    <mergeCell ref="K3:AY3"/>
    <mergeCell ref="S30:AJ30"/>
    <mergeCell ref="S26:W26"/>
    <mergeCell ref="X26:AB26"/>
    <mergeCell ref="AC26:AJ26"/>
    <mergeCell ref="S28:W28"/>
    <mergeCell ref="X28:AB28"/>
    <mergeCell ref="AC28:AJ28"/>
    <mergeCell ref="Q28:R28"/>
  </mergeCells>
  <conditionalFormatting sqref="S19:AY19 S21:AY21 S30 S17:AJ17 S24:AJ24 S26:AJ26 S28:AJ28 S23 X23:AD23 P100:AM100 AP101:AT101 B101:W101 H102:N102 X104:AD104 AR102:AX102 D108:J108 Q108:W108 AE108:AR108 B109:G109 I112:O112 S112:Y112 X136:AY136 I137:O137 AG137:AJ137 S139:AY139 S140:AM140 Z141:AF141 AQ140:AY140 D144:K144 G145:J145 AG146:AN146 H146:Y146 AR146:AY146 AA147:AH147 AG149:AV149 D149:I149 Q153:AH154 AF183:AY183 AG174:AY175 L186:P186 AI191:AP191 U191:X191 G192:N192 AK192:AY192 AP195:AW195 J195:AB195 AE195:AH195 W186:AD186 AJ88:AY88 AJ90:AY91 AJ89:AP89 G124:X124 AA124:AH124 AL124:AQ124 N215:AH215 D216:J216 AB216:AF216 Q228:AH229 N218 C219 E221:L221 H220 AI225:AP225 J225 S15:AY15">
    <cfRule type="cellIs" priority="27" dxfId="0" operator="notEqual" stopIfTrue="1">
      <formula>0</formula>
    </cfRule>
  </conditionalFormatting>
  <conditionalFormatting sqref="K2:AY3">
    <cfRule type="cellIs" priority="16" dxfId="7" operator="notEqual" stopIfTrue="1">
      <formula>0</formula>
    </cfRule>
  </conditionalFormatting>
  <conditionalFormatting sqref="AJ88:AY88 AJ89:AO89 AJ90:AY91 J94:AG94 N96:Q96 P100:AM100 AP101:AT101 B101:W101 H102:N102 X104:AD104 AR102:AX102 AE108:AR108 Q108:W108 D108:J108 B109:G109 I112:O112 S112:Y112 Q153:AH154">
    <cfRule type="cellIs" priority="15" dxfId="0" operator="equal" stopIfTrue="1">
      <formula>0</formula>
    </cfRule>
  </conditionalFormatting>
  <conditionalFormatting sqref="Q228:AH229">
    <cfRule type="cellIs" priority="5" dxfId="0" operator="notEqual" stopIfTrue="1">
      <formula>0</formula>
    </cfRule>
  </conditionalFormatting>
  <conditionalFormatting sqref="T255:AK255 AN255:AQ255 Y256:AF256 D256:K256 T266:AK266 AN266:AQ266 Y267:AF267 D267:K267 K278:R278 T277:AK277 X278:AE278 AN277:AQ277 V293">
    <cfRule type="cellIs" priority="4" dxfId="0" operator="notEqual" stopIfTrue="1">
      <formula>0</formula>
    </cfRule>
  </conditionalFormatting>
  <conditionalFormatting sqref="D314:K314 F311:X311 AM314:AT314 E315:K315 S315">
    <cfRule type="cellIs" priority="3" dxfId="0" operator="notEqual" stopIfTrue="1">
      <formula>0</formula>
    </cfRule>
  </conditionalFormatting>
  <conditionalFormatting sqref="N322:V322">
    <cfRule type="cellIs" priority="2" dxfId="0" operator="notEqual" stopIfTrue="1">
      <formula>0</formula>
    </cfRule>
  </conditionalFormatting>
  <conditionalFormatting sqref="Q325:W325">
    <cfRule type="cellIs" priority="1" dxfId="0" operator="notEqual" stopIfTrue="1">
      <formula>0</formula>
    </cfRule>
  </conditionalFormatting>
  <printOptions/>
  <pageMargins left="0.47" right="0.2362204724409449" top="0.1968503937007874" bottom="0.31496062992125984" header="0.15748031496062992" footer="0.15748031496062992"/>
  <pageSetup horizontalDpi="600" verticalDpi="600" orientation="portrait" paperSize="9" r:id="rId2"/>
  <headerFooter>
    <oddFooter>&amp;L&amp;6&amp;Z&amp;F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0:BP278"/>
  <sheetViews>
    <sheetView zoomScalePageLayoutView="0" workbookViewId="0" topLeftCell="A1">
      <selection activeCell="D25" sqref="D25:AJ25"/>
    </sheetView>
  </sheetViews>
  <sheetFormatPr defaultColWidth="8.75390625" defaultRowHeight="14.25"/>
  <cols>
    <col min="1" max="1" width="0.37109375" style="2" customWidth="1"/>
    <col min="2" max="51" width="1.75390625" style="2" customWidth="1"/>
    <col min="52" max="52" width="1.875" style="2" customWidth="1"/>
    <col min="53" max="53" width="1.75390625" style="2" customWidth="1"/>
    <col min="54" max="16384" width="8.75390625" style="2" customWidth="1"/>
  </cols>
  <sheetData>
    <row r="10" spans="2:51" s="1" customFormat="1" ht="33" customHeight="1">
      <c r="B10" s="120" t="s">
        <v>0</v>
      </c>
      <c r="C10" s="120"/>
      <c r="D10" s="157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9" t="s">
        <v>2</v>
      </c>
      <c r="AL10" s="159"/>
      <c r="AM10" s="159"/>
      <c r="AN10" s="159"/>
      <c r="AO10" s="120" t="s">
        <v>3</v>
      </c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2:51" s="1" customFormat="1" ht="21" customHeight="1">
      <c r="B11" s="120" t="s">
        <v>4</v>
      </c>
      <c r="C11" s="120"/>
      <c r="D11" s="122" t="s">
        <v>5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60"/>
      <c r="AH11" s="160"/>
      <c r="AI11" s="160"/>
      <c r="AJ11" s="160"/>
      <c r="AK11" s="122" t="s">
        <v>6</v>
      </c>
      <c r="AL11" s="122"/>
      <c r="AM11" s="122"/>
      <c r="AN11" s="122"/>
      <c r="AO11" s="120" t="s">
        <v>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2:51" s="1" customFormat="1" ht="21" customHeight="1">
      <c r="B12" s="156">
        <v>1</v>
      </c>
      <c r="C12" s="156"/>
      <c r="D12" s="157" t="s">
        <v>205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8"/>
      <c r="AH12" s="158"/>
      <c r="AI12" s="158"/>
      <c r="AJ12" s="158"/>
      <c r="AK12" s="122"/>
      <c r="AL12" s="122"/>
      <c r="AM12" s="122"/>
      <c r="AN12" s="122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2:51" s="1" customFormat="1" ht="21" customHeight="1">
      <c r="B13" s="156">
        <v>2</v>
      </c>
      <c r="C13" s="156"/>
      <c r="D13" s="157" t="s">
        <v>8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  <c r="AH13" s="158"/>
      <c r="AI13" s="158"/>
      <c r="AJ13" s="158"/>
      <c r="AK13" s="122"/>
      <c r="AL13" s="122"/>
      <c r="AM13" s="122"/>
      <c r="AN13" s="122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2:51" s="1" customFormat="1" ht="21" customHeight="1">
      <c r="B14" s="156">
        <v>3</v>
      </c>
      <c r="C14" s="156"/>
      <c r="D14" s="157" t="s">
        <v>206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8"/>
      <c r="AH14" s="158"/>
      <c r="AI14" s="158"/>
      <c r="AJ14" s="158"/>
      <c r="AK14" s="122"/>
      <c r="AL14" s="122"/>
      <c r="AM14" s="122"/>
      <c r="AN14" s="122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2:51" s="1" customFormat="1" ht="21" customHeight="1">
      <c r="B15" s="156">
        <v>4</v>
      </c>
      <c r="C15" s="156"/>
      <c r="D15" s="157" t="s">
        <v>207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8"/>
      <c r="AH15" s="158"/>
      <c r="AI15" s="158"/>
      <c r="AJ15" s="158"/>
      <c r="AK15" s="122"/>
      <c r="AL15" s="122"/>
      <c r="AM15" s="122"/>
      <c r="AN15" s="122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2:51" s="1" customFormat="1" ht="21" customHeight="1">
      <c r="B16" s="156">
        <v>5</v>
      </c>
      <c r="C16" s="156"/>
      <c r="D16" s="157" t="s">
        <v>208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8"/>
      <c r="AH16" s="158"/>
      <c r="AI16" s="158"/>
      <c r="AJ16" s="158"/>
      <c r="AK16" s="122"/>
      <c r="AL16" s="122"/>
      <c r="AM16" s="122"/>
      <c r="AN16" s="122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2:51" s="1" customFormat="1" ht="21" customHeight="1">
      <c r="B17" s="156">
        <v>6</v>
      </c>
      <c r="C17" s="156"/>
      <c r="D17" s="157" t="s">
        <v>209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  <c r="AH17" s="158"/>
      <c r="AI17" s="158"/>
      <c r="AJ17" s="158"/>
      <c r="AK17" s="122"/>
      <c r="AL17" s="122"/>
      <c r="AM17" s="122"/>
      <c r="AN17" s="122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2:51" s="1" customFormat="1" ht="21" customHeight="1">
      <c r="B18" s="156">
        <v>7</v>
      </c>
      <c r="C18" s="156"/>
      <c r="D18" s="157" t="s">
        <v>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8"/>
      <c r="AH18" s="158"/>
      <c r="AI18" s="158"/>
      <c r="AJ18" s="158"/>
      <c r="AK18" s="122"/>
      <c r="AL18" s="122"/>
      <c r="AM18" s="122"/>
      <c r="AN18" s="122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2:51" s="1" customFormat="1" ht="21" customHeight="1">
      <c r="B19" s="156">
        <v>8</v>
      </c>
      <c r="C19" s="156"/>
      <c r="D19" s="157" t="s">
        <v>10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8"/>
      <c r="AH19" s="158"/>
      <c r="AI19" s="158"/>
      <c r="AJ19" s="158"/>
      <c r="AK19" s="122"/>
      <c r="AL19" s="122"/>
      <c r="AM19" s="122"/>
      <c r="AN19" s="122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2:51" s="1" customFormat="1" ht="21" customHeight="1">
      <c r="B20" s="156">
        <v>9</v>
      </c>
      <c r="C20" s="156"/>
      <c r="D20" s="157" t="s">
        <v>210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8"/>
      <c r="AH20" s="158"/>
      <c r="AI20" s="158"/>
      <c r="AJ20" s="158"/>
      <c r="AK20" s="122"/>
      <c r="AL20" s="122"/>
      <c r="AM20" s="122"/>
      <c r="AN20" s="122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2:51" s="1" customFormat="1" ht="21" customHeight="1">
      <c r="B21" s="156">
        <v>10</v>
      </c>
      <c r="C21" s="156"/>
      <c r="D21" s="157" t="s">
        <v>211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8"/>
      <c r="AH21" s="158"/>
      <c r="AI21" s="158"/>
      <c r="AJ21" s="158"/>
      <c r="AK21" s="122"/>
      <c r="AL21" s="122"/>
      <c r="AM21" s="122"/>
      <c r="AN21" s="122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2:51" s="1" customFormat="1" ht="21" customHeight="1">
      <c r="B22" s="156">
        <v>11</v>
      </c>
      <c r="C22" s="156"/>
      <c r="D22" s="157" t="s">
        <v>212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8"/>
      <c r="AH22" s="158"/>
      <c r="AI22" s="158"/>
      <c r="AJ22" s="158"/>
      <c r="AK22" s="122"/>
      <c r="AL22" s="122"/>
      <c r="AM22" s="122"/>
      <c r="AN22" s="122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2:51" s="1" customFormat="1" ht="21" customHeight="1">
      <c r="B23" s="156">
        <v>12</v>
      </c>
      <c r="C23" s="156"/>
      <c r="D23" s="157" t="s">
        <v>12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8"/>
      <c r="AH23" s="158"/>
      <c r="AI23" s="158"/>
      <c r="AJ23" s="158"/>
      <c r="AK23" s="122"/>
      <c r="AL23" s="122"/>
      <c r="AM23" s="122"/>
      <c r="AN23" s="122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2:51" s="1" customFormat="1" ht="21" customHeight="1">
      <c r="B24" s="156">
        <v>13</v>
      </c>
      <c r="C24" s="156"/>
      <c r="D24" s="157" t="s">
        <v>13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8"/>
      <c r="AH24" s="158"/>
      <c r="AI24" s="158"/>
      <c r="AJ24" s="158"/>
      <c r="AK24" s="122"/>
      <c r="AL24" s="122"/>
      <c r="AM24" s="122"/>
      <c r="AN24" s="122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2:51" s="1" customFormat="1" ht="21" customHeight="1">
      <c r="B25" s="156">
        <v>14</v>
      </c>
      <c r="C25" s="156"/>
      <c r="D25" s="157" t="s">
        <v>13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8"/>
      <c r="AH25" s="158"/>
      <c r="AI25" s="158"/>
      <c r="AJ25" s="158"/>
      <c r="AK25" s="122"/>
      <c r="AL25" s="122"/>
      <c r="AM25" s="122"/>
      <c r="AN25" s="122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2:51" s="1" customFormat="1" ht="21" customHeight="1">
      <c r="B26" s="156">
        <v>15</v>
      </c>
      <c r="C26" s="156"/>
      <c r="D26" s="157" t="s">
        <v>11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8"/>
      <c r="AH26" s="158"/>
      <c r="AI26" s="158"/>
      <c r="AJ26" s="158"/>
      <c r="AK26" s="122"/>
      <c r="AL26" s="122"/>
      <c r="AM26" s="122"/>
      <c r="AN26" s="122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2:51" s="1" customFormat="1" ht="21" customHeight="1">
      <c r="B27" s="156">
        <v>16</v>
      </c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8"/>
      <c r="AH27" s="158"/>
      <c r="AI27" s="158"/>
      <c r="AJ27" s="158"/>
      <c r="AK27" s="122"/>
      <c r="AL27" s="122"/>
      <c r="AM27" s="122"/>
      <c r="AN27" s="122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</row>
    <row r="40" ht="15" customHeight="1"/>
    <row r="41" ht="15" customHeight="1"/>
    <row r="42" ht="15" customHeight="1"/>
    <row r="43" ht="15" customHeight="1"/>
    <row r="44" ht="15" customHeight="1"/>
    <row r="47" ht="18">
      <c r="AE47" s="3" t="s">
        <v>14</v>
      </c>
    </row>
    <row r="48" ht="18">
      <c r="AE48" s="3" t="s">
        <v>15</v>
      </c>
    </row>
    <row r="49" ht="18">
      <c r="AE49" s="3" t="s">
        <v>18</v>
      </c>
    </row>
    <row r="50" ht="18">
      <c r="AE50" s="3" t="s">
        <v>16</v>
      </c>
    </row>
    <row r="51" ht="18">
      <c r="AE51" s="3" t="s">
        <v>17</v>
      </c>
    </row>
    <row r="52" ht="18">
      <c r="B52" s="3" t="s">
        <v>19</v>
      </c>
    </row>
    <row r="53" ht="18">
      <c r="B53" s="3" t="s">
        <v>20</v>
      </c>
    </row>
    <row r="54" ht="18">
      <c r="B54" s="3" t="s">
        <v>21</v>
      </c>
    </row>
    <row r="55" ht="6.75" customHeight="1"/>
    <row r="56" spans="11:52" ht="18">
      <c r="K56" s="3" t="s">
        <v>40</v>
      </c>
      <c r="N56" s="181"/>
      <c r="O56" s="181"/>
      <c r="P56" s="181"/>
      <c r="Q56" s="181"/>
      <c r="R56" s="181"/>
      <c r="S56" s="181"/>
      <c r="T56" s="181"/>
      <c r="U56" s="181"/>
      <c r="V56" s="126" t="s">
        <v>39</v>
      </c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14:52" ht="18">
      <c r="N57" s="126" t="s">
        <v>41</v>
      </c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</row>
    <row r="58" spans="14:52" ht="6.75" customHeight="1">
      <c r="N58" s="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ht="18">
      <c r="I59" s="3" t="s">
        <v>26</v>
      </c>
    </row>
    <row r="60" spans="2:40" ht="18">
      <c r="B60" s="3" t="s">
        <v>27</v>
      </c>
      <c r="I60" s="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3" t="s">
        <v>28</v>
      </c>
    </row>
    <row r="61" spans="2:52" ht="18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3" t="s">
        <v>38</v>
      </c>
      <c r="AG61" s="3"/>
      <c r="AR61" s="181"/>
      <c r="AS61" s="181"/>
      <c r="AT61" s="181"/>
      <c r="AU61" s="181"/>
      <c r="AV61" s="181"/>
      <c r="AW61" s="181"/>
      <c r="AX61" s="181"/>
      <c r="AY61" s="181"/>
      <c r="AZ61" s="181"/>
    </row>
    <row r="62" spans="2:52" ht="18">
      <c r="B62" s="184" t="s">
        <v>29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2"/>
      <c r="N62" s="182"/>
      <c r="O62" s="182"/>
      <c r="P62" s="182"/>
      <c r="Q62" s="182"/>
      <c r="R62" s="182"/>
      <c r="S62" s="182"/>
      <c r="T62" s="182"/>
      <c r="U62" s="5" t="s">
        <v>37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87"/>
      <c r="AU62" s="187"/>
      <c r="AV62" s="187"/>
      <c r="AW62" s="187"/>
      <c r="AX62" s="187"/>
      <c r="AY62" s="187"/>
      <c r="AZ62" s="187"/>
    </row>
    <row r="63" spans="2:52" ht="18">
      <c r="B63" s="126" t="s">
        <v>30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</row>
    <row r="64" spans="2:51" ht="18">
      <c r="B64" s="126" t="s">
        <v>31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26" t="s">
        <v>32</v>
      </c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</row>
    <row r="65" spans="2:52" ht="18">
      <c r="B65" s="126" t="s">
        <v>33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</row>
    <row r="66" spans="2:52" ht="18">
      <c r="B66" s="126" t="s">
        <v>34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</row>
    <row r="67" spans="2:52" ht="18">
      <c r="B67" s="126" t="s">
        <v>35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</row>
    <row r="68" spans="2:39" ht="18">
      <c r="B68" s="3" t="s">
        <v>36</v>
      </c>
      <c r="D68" s="181"/>
      <c r="E68" s="181"/>
      <c r="F68" s="181"/>
      <c r="G68" s="181"/>
      <c r="H68" s="181"/>
      <c r="I68" s="181"/>
      <c r="J68" s="181"/>
      <c r="K68" s="3" t="s">
        <v>42</v>
      </c>
      <c r="W68" s="3" t="s">
        <v>43</v>
      </c>
      <c r="AM68" s="3" t="s">
        <v>44</v>
      </c>
    </row>
    <row r="69" ht="18">
      <c r="B69" s="3" t="s">
        <v>45</v>
      </c>
    </row>
    <row r="70" ht="6.75" customHeight="1">
      <c r="B70" s="3"/>
    </row>
    <row r="71" spans="3:68" ht="19.5">
      <c r="C71" s="113" t="s">
        <v>22</v>
      </c>
      <c r="D71" s="113"/>
      <c r="E71" s="3" t="s">
        <v>23</v>
      </c>
      <c r="AI71" s="152" t="s">
        <v>52</v>
      </c>
      <c r="AJ71" s="152"/>
      <c r="AK71" s="152"/>
      <c r="AL71" s="152"/>
      <c r="AM71" s="152" t="s">
        <v>53</v>
      </c>
      <c r="AN71" s="152"/>
      <c r="AO71" s="152"/>
      <c r="AP71" s="152"/>
      <c r="AQ71" s="152" t="s">
        <v>54</v>
      </c>
      <c r="AR71" s="152"/>
      <c r="AS71" s="152"/>
      <c r="AT71" s="152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7:46" ht="19.5">
      <c r="G72" s="3" t="s">
        <v>36</v>
      </c>
      <c r="I72" s="145"/>
      <c r="J72" s="145"/>
      <c r="K72" s="145"/>
      <c r="L72" s="145"/>
      <c r="M72" s="145"/>
      <c r="N72" s="145"/>
      <c r="O72" s="145"/>
      <c r="P72" s="3" t="s">
        <v>46</v>
      </c>
      <c r="R72" s="7"/>
      <c r="S72" s="145"/>
      <c r="T72" s="145"/>
      <c r="U72" s="145"/>
      <c r="V72" s="145"/>
      <c r="W72" s="145"/>
      <c r="X72" s="145"/>
      <c r="Y72" s="145"/>
      <c r="Z72" s="3" t="s">
        <v>47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</row>
    <row r="73" spans="3:46" ht="19.5">
      <c r="C73" s="113" t="s">
        <v>24</v>
      </c>
      <c r="D73" s="113"/>
      <c r="E73" s="3" t="s">
        <v>25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</row>
    <row r="74" spans="5:46" ht="19.5">
      <c r="E74" s="113" t="s">
        <v>48</v>
      </c>
      <c r="F74" s="113"/>
      <c r="G74" s="3" t="s">
        <v>36</v>
      </c>
      <c r="I74" s="145"/>
      <c r="J74" s="145"/>
      <c r="K74" s="145"/>
      <c r="L74" s="145"/>
      <c r="M74" s="145"/>
      <c r="N74" s="145"/>
      <c r="O74" s="145"/>
      <c r="P74" s="3" t="s">
        <v>46</v>
      </c>
      <c r="R74" s="7"/>
      <c r="S74" s="145"/>
      <c r="T74" s="145"/>
      <c r="U74" s="145"/>
      <c r="V74" s="145"/>
      <c r="W74" s="145"/>
      <c r="X74" s="145"/>
      <c r="Y74" s="145"/>
      <c r="Z74" s="3" t="s">
        <v>47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</row>
    <row r="75" spans="5:46" ht="19.5">
      <c r="E75" s="113" t="s">
        <v>49</v>
      </c>
      <c r="F75" s="113"/>
      <c r="G75" s="3" t="s">
        <v>36</v>
      </c>
      <c r="I75" s="145"/>
      <c r="J75" s="145"/>
      <c r="K75" s="145"/>
      <c r="L75" s="145"/>
      <c r="M75" s="145"/>
      <c r="N75" s="145"/>
      <c r="O75" s="145"/>
      <c r="P75" s="3" t="s">
        <v>46</v>
      </c>
      <c r="R75" s="7"/>
      <c r="S75" s="145"/>
      <c r="T75" s="145"/>
      <c r="U75" s="145"/>
      <c r="V75" s="145"/>
      <c r="W75" s="145"/>
      <c r="X75" s="145"/>
      <c r="Y75" s="145"/>
      <c r="Z75" s="3" t="s">
        <v>47</v>
      </c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</row>
    <row r="76" spans="3:46" ht="19.5">
      <c r="C76" s="113" t="s">
        <v>50</v>
      </c>
      <c r="D76" s="113"/>
      <c r="E76" s="1" t="s">
        <v>51</v>
      </c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</row>
    <row r="78" spans="3:33" ht="18">
      <c r="C78" s="3" t="s">
        <v>55</v>
      </c>
      <c r="AG78" s="3" t="s">
        <v>57</v>
      </c>
    </row>
    <row r="79" spans="3:41" ht="23.25" customHeight="1">
      <c r="C79" s="3" t="s">
        <v>56</v>
      </c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</row>
    <row r="80" ht="18.75" thickBot="1">
      <c r="AG80" s="3" t="s">
        <v>58</v>
      </c>
    </row>
    <row r="81" spans="2:51" ht="9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2:51" ht="24">
      <c r="B82" s="114" t="s">
        <v>59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</row>
    <row r="83" ht="6.75" customHeight="1"/>
    <row r="84" spans="2:44" ht="18">
      <c r="B84" s="1" t="s">
        <v>60</v>
      </c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" t="s">
        <v>61</v>
      </c>
      <c r="AC84" s="179"/>
      <c r="AD84" s="179"/>
      <c r="AE84" s="179"/>
      <c r="AF84" s="179"/>
      <c r="AG84" s="179"/>
      <c r="AH84" s="179"/>
      <c r="AI84" s="1" t="s">
        <v>62</v>
      </c>
      <c r="AL84" s="179"/>
      <c r="AM84" s="179"/>
      <c r="AN84" s="179"/>
      <c r="AO84" s="179"/>
      <c r="AP84" s="179"/>
      <c r="AQ84" s="179"/>
      <c r="AR84" s="1" t="s">
        <v>63</v>
      </c>
    </row>
    <row r="86" spans="2:11" ht="18" customHeight="1">
      <c r="B86" s="113" t="s">
        <v>64</v>
      </c>
      <c r="C86" s="113"/>
      <c r="D86" s="113"/>
      <c r="E86" s="113"/>
      <c r="F86" s="113"/>
      <c r="G86" s="113"/>
      <c r="H86" s="113"/>
      <c r="I86" s="113"/>
      <c r="J86" s="113"/>
      <c r="K86" s="113"/>
    </row>
    <row r="87" spans="2:11" ht="18" customHeight="1">
      <c r="B87" s="113" t="s">
        <v>65</v>
      </c>
      <c r="C87" s="113"/>
      <c r="D87" s="113"/>
      <c r="E87" s="113"/>
      <c r="F87" s="113"/>
      <c r="G87" s="113"/>
      <c r="H87" s="113"/>
      <c r="I87" s="113"/>
      <c r="J87" s="113"/>
      <c r="K87" s="113"/>
    </row>
    <row r="93" ht="24">
      <c r="B93" s="10" t="s">
        <v>66</v>
      </c>
    </row>
    <row r="94" ht="9.75" customHeight="1"/>
    <row r="95" spans="8:51" s="12" customFormat="1" ht="24" customHeight="1">
      <c r="H95" s="98" t="s">
        <v>68</v>
      </c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</row>
    <row r="96" spans="2:37" s="12" customFormat="1" ht="24" customHeight="1">
      <c r="B96" s="13" t="s">
        <v>67</v>
      </c>
      <c r="I96" s="137"/>
      <c r="J96" s="137"/>
      <c r="K96" s="137"/>
      <c r="L96" s="137"/>
      <c r="M96" s="137"/>
      <c r="N96" s="137"/>
      <c r="O96" s="137"/>
      <c r="P96" s="137"/>
      <c r="Q96" s="13" t="s">
        <v>69</v>
      </c>
      <c r="R96" s="14"/>
      <c r="AH96" s="140"/>
      <c r="AI96" s="140"/>
      <c r="AJ96" s="140"/>
      <c r="AK96" s="13" t="s">
        <v>70</v>
      </c>
    </row>
    <row r="97" ht="9.75" customHeight="1"/>
    <row r="98" s="12" customFormat="1" ht="24" customHeight="1">
      <c r="E98" s="13" t="s">
        <v>71</v>
      </c>
    </row>
    <row r="99" spans="2:44" s="12" customFormat="1" ht="24" customHeight="1">
      <c r="B99" s="13" t="s">
        <v>72</v>
      </c>
      <c r="AR99" s="13" t="s">
        <v>73</v>
      </c>
    </row>
    <row r="100" spans="2:32" s="12" customFormat="1" ht="24" customHeight="1">
      <c r="B100" s="13" t="s">
        <v>74</v>
      </c>
      <c r="AF100" s="13" t="s">
        <v>75</v>
      </c>
    </row>
    <row r="101" s="12" customFormat="1" ht="24" customHeight="1">
      <c r="B101" s="13" t="s">
        <v>76</v>
      </c>
    </row>
    <row r="102" spans="2:52" s="12" customFormat="1" ht="24" customHeight="1">
      <c r="B102" s="13" t="s">
        <v>77</v>
      </c>
      <c r="AN102" s="1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6" t="s">
        <v>78</v>
      </c>
    </row>
    <row r="103" s="12" customFormat="1" ht="24" customHeight="1">
      <c r="B103" s="13" t="s">
        <v>79</v>
      </c>
    </row>
    <row r="104" s="12" customFormat="1" ht="20.25" customHeight="1">
      <c r="B104" s="13" t="s">
        <v>80</v>
      </c>
    </row>
    <row r="105" spans="3:52" s="12" customFormat="1" ht="24" customHeight="1">
      <c r="C105" s="13" t="s">
        <v>60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7" t="s">
        <v>81</v>
      </c>
      <c r="AE105" s="14"/>
      <c r="AF105" s="14"/>
      <c r="AG105" s="14"/>
      <c r="AH105" s="14"/>
      <c r="AI105" s="18"/>
      <c r="AJ105" s="176"/>
      <c r="AK105" s="176"/>
      <c r="AL105" s="176"/>
      <c r="AM105" s="176"/>
      <c r="AN105" s="176"/>
      <c r="AO105" s="176"/>
      <c r="AP105" s="176"/>
      <c r="AQ105" s="19" t="s">
        <v>46</v>
      </c>
      <c r="AR105" s="20"/>
      <c r="AS105" s="18"/>
      <c r="AT105" s="176"/>
      <c r="AU105" s="176"/>
      <c r="AV105" s="176"/>
      <c r="AW105" s="176"/>
      <c r="AX105" s="176"/>
      <c r="AY105" s="176"/>
      <c r="AZ105" s="176"/>
    </row>
    <row r="106" spans="2:35" s="12" customFormat="1" ht="24" customHeight="1">
      <c r="B106" s="13" t="s">
        <v>82</v>
      </c>
      <c r="AB106" s="176"/>
      <c r="AC106" s="176"/>
      <c r="AD106" s="176"/>
      <c r="AE106" s="176"/>
      <c r="AF106" s="176"/>
      <c r="AG106" s="176"/>
      <c r="AH106" s="176"/>
      <c r="AI106" s="17" t="s">
        <v>85</v>
      </c>
    </row>
    <row r="107" s="12" customFormat="1" ht="24" customHeight="1">
      <c r="B107" s="13" t="s">
        <v>84</v>
      </c>
    </row>
    <row r="108" spans="2:45" s="12" customFormat="1" ht="24" customHeight="1">
      <c r="B108" s="13" t="s">
        <v>83</v>
      </c>
      <c r="D108" s="129"/>
      <c r="E108" s="129"/>
      <c r="F108" s="129"/>
      <c r="G108" s="129"/>
      <c r="H108" s="129"/>
      <c r="I108" s="129"/>
      <c r="J108" s="129"/>
      <c r="K108" s="13" t="s">
        <v>86</v>
      </c>
      <c r="W108" s="13" t="s">
        <v>87</v>
      </c>
      <c r="AS108" s="13" t="s">
        <v>88</v>
      </c>
    </row>
    <row r="109" s="12" customFormat="1" ht="24" customHeight="1">
      <c r="B109" s="13" t="s">
        <v>89</v>
      </c>
    </row>
    <row r="110" spans="2:52" ht="36" customHeight="1">
      <c r="B110" s="177" t="s">
        <v>90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</row>
    <row r="112" spans="4:34" ht="24" customHeight="1">
      <c r="D112" s="1" t="s">
        <v>92</v>
      </c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</row>
    <row r="113" spans="4:34" ht="24" customHeight="1">
      <c r="D113" s="1" t="s">
        <v>93</v>
      </c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</row>
    <row r="114" spans="4:34" ht="24" customHeight="1">
      <c r="D114" s="1" t="s">
        <v>91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8" ht="18">
      <c r="AH118" s="1" t="s">
        <v>94</v>
      </c>
    </row>
    <row r="119" ht="18">
      <c r="AH119" s="1" t="s">
        <v>95</v>
      </c>
    </row>
    <row r="133" s="12" customFormat="1" ht="24" customHeight="1">
      <c r="AA133" s="13" t="s">
        <v>16</v>
      </c>
    </row>
    <row r="134" s="12" customFormat="1" ht="24" customHeight="1"/>
    <row r="135" spans="27:38" s="12" customFormat="1" ht="24" customHeight="1">
      <c r="AA135" s="13" t="s">
        <v>96</v>
      </c>
      <c r="AL135" s="13" t="s">
        <v>56</v>
      </c>
    </row>
    <row r="137" s="12" customFormat="1" ht="24" customHeight="1">
      <c r="C137" s="26" t="s">
        <v>97</v>
      </c>
    </row>
    <row r="138" s="12" customFormat="1" ht="24" customHeight="1">
      <c r="C138" s="26" t="s">
        <v>98</v>
      </c>
    </row>
    <row r="139" s="12" customFormat="1" ht="24" customHeight="1">
      <c r="C139" s="26" t="s">
        <v>99</v>
      </c>
    </row>
    <row r="140" s="12" customFormat="1" ht="17.25"/>
    <row r="141" s="12" customFormat="1" ht="24" customHeight="1">
      <c r="I141" s="26" t="s">
        <v>100</v>
      </c>
    </row>
    <row r="142" s="12" customFormat="1" ht="24" customHeight="1">
      <c r="L142" s="26" t="s">
        <v>101</v>
      </c>
    </row>
    <row r="143" s="12" customFormat="1" ht="18">
      <c r="F143" s="13"/>
    </row>
    <row r="144" spans="4:44" s="12" customFormat="1" ht="24" customHeight="1">
      <c r="D144" s="26"/>
      <c r="I144" s="13" t="s">
        <v>105</v>
      </c>
      <c r="L144" s="13" t="s">
        <v>106</v>
      </c>
      <c r="P144" s="15"/>
      <c r="AE144" s="13" t="s">
        <v>102</v>
      </c>
      <c r="AR144" s="13" t="s">
        <v>103</v>
      </c>
    </row>
    <row r="145" spans="12:33" s="12" customFormat="1" ht="24" customHeight="1">
      <c r="L145" s="13" t="s">
        <v>104</v>
      </c>
      <c r="N145" s="13" t="s">
        <v>107</v>
      </c>
      <c r="AG145" s="13" t="s">
        <v>36</v>
      </c>
    </row>
    <row r="146" spans="12:14" s="12" customFormat="1" ht="24" customHeight="1">
      <c r="L146" s="13" t="s">
        <v>108</v>
      </c>
      <c r="N146" s="13" t="s">
        <v>109</v>
      </c>
    </row>
    <row r="147" spans="14:28" s="12" customFormat="1" ht="24" customHeight="1">
      <c r="N147" s="13" t="s">
        <v>110</v>
      </c>
      <c r="AB147" s="13" t="s">
        <v>111</v>
      </c>
    </row>
    <row r="148" s="12" customFormat="1" ht="24" customHeight="1">
      <c r="H148" s="13" t="s">
        <v>112</v>
      </c>
    </row>
    <row r="149" spans="3:44" s="12" customFormat="1" ht="24" customHeight="1">
      <c r="C149" s="13" t="s">
        <v>113</v>
      </c>
      <c r="AR149" s="13" t="s">
        <v>114</v>
      </c>
    </row>
    <row r="150" spans="3:31" s="12" customFormat="1" ht="24" customHeight="1">
      <c r="C150" s="13" t="s">
        <v>36</v>
      </c>
      <c r="L150" s="13" t="s">
        <v>115</v>
      </c>
      <c r="AE150" s="13" t="s">
        <v>116</v>
      </c>
    </row>
    <row r="151" spans="3:16" s="12" customFormat="1" ht="24" customHeight="1">
      <c r="C151" s="13" t="s">
        <v>117</v>
      </c>
      <c r="P151" s="13" t="s">
        <v>120</v>
      </c>
    </row>
    <row r="152" s="12" customFormat="1" ht="24" customHeight="1">
      <c r="C152" s="13" t="s">
        <v>121</v>
      </c>
    </row>
    <row r="153" spans="8:44" s="12" customFormat="1" ht="24" customHeight="1">
      <c r="H153" s="13" t="s">
        <v>118</v>
      </c>
      <c r="AG153" s="13" t="s">
        <v>119</v>
      </c>
      <c r="AM153" s="13" t="s">
        <v>122</v>
      </c>
      <c r="AR153" s="13" t="s">
        <v>36</v>
      </c>
    </row>
    <row r="154" s="12" customFormat="1" ht="24" customHeight="1">
      <c r="C154" s="13" t="s">
        <v>123</v>
      </c>
    </row>
    <row r="155" s="12" customFormat="1" ht="24" customHeight="1">
      <c r="C155" s="13" t="s">
        <v>124</v>
      </c>
    </row>
    <row r="158" spans="3:32" s="12" customFormat="1" ht="22.5" customHeight="1">
      <c r="C158" s="26" t="s">
        <v>127</v>
      </c>
      <c r="AF158" s="26" t="s">
        <v>125</v>
      </c>
    </row>
    <row r="159" spans="3:32" s="12" customFormat="1" ht="22.5" customHeight="1">
      <c r="C159" s="26" t="s">
        <v>128</v>
      </c>
      <c r="AF159" s="26" t="s">
        <v>126</v>
      </c>
    </row>
    <row r="171" s="12" customFormat="1" ht="26.25">
      <c r="C171" s="27" t="s">
        <v>66</v>
      </c>
    </row>
    <row r="172" s="12" customFormat="1" ht="17.25"/>
    <row r="173" spans="5:45" s="12" customFormat="1" ht="22.5" customHeight="1">
      <c r="E173" s="13" t="s">
        <v>129</v>
      </c>
      <c r="AS173" s="13" t="s">
        <v>130</v>
      </c>
    </row>
    <row r="174" spans="3:34" s="12" customFormat="1" ht="22.5" customHeight="1">
      <c r="C174" s="13" t="s">
        <v>36</v>
      </c>
      <c r="K174" s="13" t="s">
        <v>131</v>
      </c>
      <c r="AH174" s="13" t="s">
        <v>70</v>
      </c>
    </row>
    <row r="175" s="12" customFormat="1" ht="17.25"/>
    <row r="176" spans="5:41" s="12" customFormat="1" ht="22.5" customHeight="1">
      <c r="E176" s="13" t="s">
        <v>132</v>
      </c>
      <c r="AO176" s="13" t="s">
        <v>133</v>
      </c>
    </row>
    <row r="177" s="12" customFormat="1" ht="22.5" customHeight="1">
      <c r="AN177" s="13" t="s">
        <v>134</v>
      </c>
    </row>
    <row r="178" spans="3:34" s="12" customFormat="1" ht="22.5" customHeight="1">
      <c r="C178" s="13" t="s">
        <v>135</v>
      </c>
      <c r="AH178" s="13" t="s">
        <v>136</v>
      </c>
    </row>
    <row r="179" spans="3:19" s="12" customFormat="1" ht="22.5" customHeight="1">
      <c r="C179" s="13" t="s">
        <v>137</v>
      </c>
      <c r="S179" s="13" t="s">
        <v>138</v>
      </c>
    </row>
    <row r="180" spans="3:52" s="12" customFormat="1" ht="37.5" customHeight="1">
      <c r="C180" s="108" t="s">
        <v>139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</row>
    <row r="181" s="12" customFormat="1" ht="17.25"/>
    <row r="182" s="12" customFormat="1" ht="24">
      <c r="C182" s="28" t="s">
        <v>80</v>
      </c>
    </row>
    <row r="183" spans="5:51" s="12" customFormat="1" ht="22.5" customHeight="1">
      <c r="E183" s="13" t="s">
        <v>60</v>
      </c>
      <c r="AL183" s="13" t="s">
        <v>140</v>
      </c>
      <c r="AY183" s="13" t="s">
        <v>141</v>
      </c>
    </row>
    <row r="184" spans="3:52" s="12" customFormat="1" ht="76.5" customHeight="1">
      <c r="C184" s="108" t="s">
        <v>142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</row>
    <row r="185" s="12" customFormat="1" ht="17.25"/>
    <row r="186" spans="4:34" s="12" customFormat="1" ht="22.5" customHeight="1">
      <c r="D186" s="13" t="s">
        <v>92</v>
      </c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</row>
    <row r="187" spans="4:34" s="12" customFormat="1" ht="22.5" customHeight="1">
      <c r="D187" s="13" t="s">
        <v>93</v>
      </c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</row>
    <row r="188" s="12" customFormat="1" ht="22.5" customHeight="1">
      <c r="D188" s="13" t="s">
        <v>91</v>
      </c>
    </row>
    <row r="189" s="12" customFormat="1" ht="17.25"/>
    <row r="190" s="12" customFormat="1" ht="17.25"/>
    <row r="191" s="12" customFormat="1" ht="17.25"/>
    <row r="192" s="12" customFormat="1" ht="22.5" customHeight="1">
      <c r="AH192" s="13" t="s">
        <v>94</v>
      </c>
    </row>
    <row r="193" s="12" customFormat="1" ht="22.5" customHeight="1">
      <c r="AH193" s="13" t="s">
        <v>95</v>
      </c>
    </row>
    <row r="205" ht="11.25" customHeight="1"/>
    <row r="206" s="12" customFormat="1" ht="21">
      <c r="C206" s="29" t="s">
        <v>143</v>
      </c>
    </row>
    <row r="207" s="12" customFormat="1" ht="3" customHeight="1"/>
    <row r="208" spans="2:52" s="12" customFormat="1" ht="24.75" customHeight="1">
      <c r="B208" s="186" t="s">
        <v>144</v>
      </c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</row>
    <row r="209" s="12" customFormat="1" ht="3" customHeight="1"/>
    <row r="210" spans="4:50" s="12" customFormat="1" ht="15.75" customHeight="1">
      <c r="D210" s="13" t="s">
        <v>145</v>
      </c>
      <c r="AO210" s="13" t="s">
        <v>78</v>
      </c>
      <c r="AX210" s="13" t="s">
        <v>146</v>
      </c>
    </row>
    <row r="211" spans="2:50" s="12" customFormat="1" ht="15.75" customHeight="1">
      <c r="B211" s="13" t="s">
        <v>147</v>
      </c>
      <c r="D211" s="13"/>
      <c r="L211" s="13" t="s">
        <v>148</v>
      </c>
      <c r="AE211" s="13" t="s">
        <v>149</v>
      </c>
      <c r="AO211" s="13"/>
      <c r="AX211" s="13"/>
    </row>
    <row r="212" spans="2:52" s="12" customFormat="1" ht="37.5" customHeight="1">
      <c r="B212" s="108" t="s">
        <v>150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</row>
    <row r="213" s="12" customFormat="1" ht="3" customHeight="1"/>
    <row r="214" spans="2:33" s="12" customFormat="1" ht="18">
      <c r="B214" s="13" t="s">
        <v>55</v>
      </c>
      <c r="AG214" s="13" t="s">
        <v>94</v>
      </c>
    </row>
    <row r="215" spans="2:33" s="12" customFormat="1" ht="18">
      <c r="B215" s="13" t="s">
        <v>56</v>
      </c>
      <c r="AG215" s="13" t="s">
        <v>95</v>
      </c>
    </row>
    <row r="216" s="12" customFormat="1" ht="3" customHeight="1" thickBot="1"/>
    <row r="217" spans="2:52" s="12" customFormat="1" ht="3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</row>
    <row r="218" s="12" customFormat="1" ht="21">
      <c r="C218" s="29" t="s">
        <v>151</v>
      </c>
    </row>
    <row r="219" spans="2:52" s="12" customFormat="1" ht="24.75" customHeight="1">
      <c r="B219" s="186" t="s">
        <v>152</v>
      </c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</row>
    <row r="220" s="12" customFormat="1" ht="3" customHeight="1"/>
    <row r="221" spans="4:50" s="12" customFormat="1" ht="15.75" customHeight="1">
      <c r="D221" s="13" t="s">
        <v>145</v>
      </c>
      <c r="AO221" s="13" t="s">
        <v>78</v>
      </c>
      <c r="AX221" s="13" t="s">
        <v>146</v>
      </c>
    </row>
    <row r="222" spans="2:31" s="12" customFormat="1" ht="15.75" customHeight="1">
      <c r="B222" s="13" t="s">
        <v>153</v>
      </c>
      <c r="T222" s="13" t="s">
        <v>155</v>
      </c>
      <c r="AE222" s="13" t="s">
        <v>156</v>
      </c>
    </row>
    <row r="223" spans="2:52" s="12" customFormat="1" ht="54" customHeight="1">
      <c r="B223" s="108" t="s">
        <v>157</v>
      </c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</row>
    <row r="224" s="12" customFormat="1" ht="3" customHeight="1"/>
    <row r="225" spans="2:33" s="12" customFormat="1" ht="18">
      <c r="B225" s="13" t="s">
        <v>55</v>
      </c>
      <c r="AG225" s="13" t="s">
        <v>94</v>
      </c>
    </row>
    <row r="226" spans="2:33" s="12" customFormat="1" ht="18">
      <c r="B226" s="13" t="s">
        <v>56</v>
      </c>
      <c r="AG226" s="13" t="s">
        <v>95</v>
      </c>
    </row>
    <row r="227" spans="2:52" s="12" customFormat="1" ht="4.5" customHeight="1" thickBot="1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2:52" s="12" customFormat="1" ht="24">
      <c r="B228" s="125" t="s">
        <v>158</v>
      </c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</row>
    <row r="229" s="12" customFormat="1" ht="3" customHeight="1"/>
    <row r="230" spans="2:52" s="12" customFormat="1" ht="24" customHeight="1">
      <c r="B230" s="186" t="s">
        <v>159</v>
      </c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</row>
    <row r="231" s="12" customFormat="1" ht="3" customHeight="1"/>
    <row r="232" spans="4:50" s="12" customFormat="1" ht="15.75" customHeight="1">
      <c r="D232" s="13" t="s">
        <v>145</v>
      </c>
      <c r="AO232" s="13" t="s">
        <v>78</v>
      </c>
      <c r="AX232" s="13" t="s">
        <v>146</v>
      </c>
    </row>
    <row r="233" spans="2:31" s="12" customFormat="1" ht="15.75" customHeight="1">
      <c r="B233" s="13" t="s">
        <v>153</v>
      </c>
      <c r="T233" s="13" t="s">
        <v>155</v>
      </c>
      <c r="AE233" s="13" t="s">
        <v>160</v>
      </c>
    </row>
    <row r="234" s="12" customFormat="1" ht="15.75" customHeight="1">
      <c r="B234" s="13" t="s">
        <v>161</v>
      </c>
    </row>
    <row r="235" s="12" customFormat="1" ht="3" customHeight="1"/>
    <row r="236" spans="5:51" s="12" customFormat="1" ht="18">
      <c r="E236" s="122" t="s">
        <v>0</v>
      </c>
      <c r="F236" s="122"/>
      <c r="G236" s="120" t="s">
        <v>162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19"/>
      <c r="Z236" s="120" t="s">
        <v>163</v>
      </c>
      <c r="AA236" s="120"/>
      <c r="AB236" s="120"/>
      <c r="AC236" s="120"/>
      <c r="AD236" s="120"/>
      <c r="AE236" s="120"/>
      <c r="AF236" s="120"/>
      <c r="AG236" s="120"/>
      <c r="AH236" s="120"/>
      <c r="AI236" s="121" t="s">
        <v>164</v>
      </c>
      <c r="AJ236" s="121"/>
      <c r="AK236" s="121"/>
      <c r="AL236" s="121"/>
      <c r="AM236" s="121"/>
      <c r="AN236" s="121"/>
      <c r="AO236" s="121"/>
      <c r="AP236" s="121"/>
      <c r="AQ236" s="120" t="s">
        <v>170</v>
      </c>
      <c r="AR236" s="120"/>
      <c r="AS236" s="120"/>
      <c r="AT236" s="120" t="s">
        <v>53</v>
      </c>
      <c r="AU236" s="120"/>
      <c r="AV236" s="120"/>
      <c r="AW236" s="120" t="s">
        <v>54</v>
      </c>
      <c r="AX236" s="120"/>
      <c r="AY236" s="120"/>
    </row>
    <row r="237" spans="5:51" s="12" customFormat="1" ht="15.75" customHeight="1">
      <c r="E237" s="122"/>
      <c r="F237" s="122"/>
      <c r="G237" s="120" t="s">
        <v>169</v>
      </c>
      <c r="H237" s="120"/>
      <c r="I237" s="120"/>
      <c r="J237" s="120"/>
      <c r="K237" s="120"/>
      <c r="L237" s="120"/>
      <c r="M237" s="120"/>
      <c r="N237" s="120"/>
      <c r="O237" s="120" t="s">
        <v>154</v>
      </c>
      <c r="P237" s="120"/>
      <c r="Q237" s="120" t="s">
        <v>169</v>
      </c>
      <c r="R237" s="120"/>
      <c r="S237" s="120"/>
      <c r="T237" s="120"/>
      <c r="U237" s="120"/>
      <c r="V237" s="120"/>
      <c r="W237" s="120"/>
      <c r="X237" s="120"/>
      <c r="Y237" s="119"/>
      <c r="Z237" s="120" t="s">
        <v>170</v>
      </c>
      <c r="AA237" s="120"/>
      <c r="AB237" s="120"/>
      <c r="AC237" s="120" t="s">
        <v>53</v>
      </c>
      <c r="AD237" s="120"/>
      <c r="AE237" s="120"/>
      <c r="AF237" s="120" t="s">
        <v>54</v>
      </c>
      <c r="AG237" s="120"/>
      <c r="AH237" s="120"/>
      <c r="AI237" s="121" t="s">
        <v>165</v>
      </c>
      <c r="AJ237" s="121"/>
      <c r="AK237" s="121"/>
      <c r="AL237" s="121"/>
      <c r="AM237" s="121"/>
      <c r="AN237" s="121"/>
      <c r="AO237" s="121"/>
      <c r="AP237" s="121"/>
      <c r="AQ237" s="119"/>
      <c r="AR237" s="119"/>
      <c r="AS237" s="119"/>
      <c r="AT237" s="119"/>
      <c r="AU237" s="119"/>
      <c r="AV237" s="119"/>
      <c r="AW237" s="119"/>
      <c r="AX237" s="119"/>
      <c r="AY237" s="119"/>
    </row>
    <row r="238" spans="5:51" s="12" customFormat="1" ht="15.75" customHeight="1">
      <c r="E238" s="122"/>
      <c r="F238" s="122"/>
      <c r="G238" s="120" t="s">
        <v>169</v>
      </c>
      <c r="H238" s="120"/>
      <c r="I238" s="120"/>
      <c r="J238" s="120"/>
      <c r="K238" s="120"/>
      <c r="L238" s="120"/>
      <c r="M238" s="120"/>
      <c r="N238" s="120"/>
      <c r="O238" s="120" t="s">
        <v>154</v>
      </c>
      <c r="P238" s="120"/>
      <c r="Q238" s="120" t="s">
        <v>169</v>
      </c>
      <c r="R238" s="120"/>
      <c r="S238" s="120"/>
      <c r="T238" s="120"/>
      <c r="U238" s="120"/>
      <c r="V238" s="120"/>
      <c r="W238" s="120"/>
      <c r="X238" s="120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21" t="s">
        <v>166</v>
      </c>
      <c r="AJ238" s="121"/>
      <c r="AK238" s="121"/>
      <c r="AL238" s="121"/>
      <c r="AM238" s="121"/>
      <c r="AN238" s="121"/>
      <c r="AO238" s="121"/>
      <c r="AP238" s="121"/>
      <c r="AQ238" s="119"/>
      <c r="AR238" s="119"/>
      <c r="AS238" s="119"/>
      <c r="AT238" s="119"/>
      <c r="AU238" s="119"/>
      <c r="AV238" s="119"/>
      <c r="AW238" s="119"/>
      <c r="AX238" s="119"/>
      <c r="AY238" s="119"/>
    </row>
    <row r="239" spans="5:51" s="12" customFormat="1" ht="18">
      <c r="E239" s="120" t="s">
        <v>168</v>
      </c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21" t="s">
        <v>167</v>
      </c>
      <c r="AJ239" s="121"/>
      <c r="AK239" s="121"/>
      <c r="AL239" s="121"/>
      <c r="AM239" s="121"/>
      <c r="AN239" s="121"/>
      <c r="AO239" s="121"/>
      <c r="AP239" s="121"/>
      <c r="AQ239" s="119"/>
      <c r="AR239" s="119"/>
      <c r="AS239" s="119"/>
      <c r="AT239" s="119"/>
      <c r="AU239" s="119"/>
      <c r="AV239" s="119"/>
      <c r="AW239" s="119"/>
      <c r="AX239" s="119"/>
      <c r="AY239" s="119"/>
    </row>
    <row r="240" s="12" customFormat="1" ht="3" customHeight="1"/>
    <row r="241" spans="2:33" s="12" customFormat="1" ht="18">
      <c r="B241" s="13" t="s">
        <v>55</v>
      </c>
      <c r="AG241" s="13" t="s">
        <v>94</v>
      </c>
    </row>
    <row r="242" spans="2:33" s="12" customFormat="1" ht="18">
      <c r="B242" s="13" t="s">
        <v>56</v>
      </c>
      <c r="AG242" s="13" t="s">
        <v>95</v>
      </c>
    </row>
    <row r="243" spans="2:52" s="12" customFormat="1" ht="4.5" customHeight="1" thickBot="1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="12" customFormat="1" ht="21">
      <c r="B244" s="29" t="s">
        <v>171</v>
      </c>
    </row>
    <row r="245" s="12" customFormat="1" ht="3" customHeight="1"/>
    <row r="246" spans="2:52" s="12" customFormat="1" ht="24" customHeight="1">
      <c r="B246" s="186" t="s">
        <v>172</v>
      </c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</row>
    <row r="247" s="12" customFormat="1" ht="3" customHeight="1"/>
    <row r="248" spans="3:38" s="11" customFormat="1" ht="16.5" customHeight="1">
      <c r="C248" s="6" t="s">
        <v>173</v>
      </c>
      <c r="AL248" s="33" t="s">
        <v>174</v>
      </c>
    </row>
    <row r="249" spans="3:31" s="11" customFormat="1" ht="16.5" customHeight="1">
      <c r="C249" s="6" t="s">
        <v>22</v>
      </c>
      <c r="E249" s="6" t="s">
        <v>176</v>
      </c>
      <c r="AE249" s="6" t="s">
        <v>180</v>
      </c>
    </row>
    <row r="250" spans="3:5" s="11" customFormat="1" ht="16.5" customHeight="1">
      <c r="C250" s="6" t="s">
        <v>24</v>
      </c>
      <c r="E250" s="6" t="s">
        <v>177</v>
      </c>
    </row>
    <row r="251" spans="3:5" s="11" customFormat="1" ht="16.5" customHeight="1">
      <c r="C251" s="6" t="s">
        <v>50</v>
      </c>
      <c r="E251" s="6" t="s">
        <v>178</v>
      </c>
    </row>
    <row r="252" spans="3:5" s="11" customFormat="1" ht="16.5" customHeight="1">
      <c r="C252" s="6" t="s">
        <v>175</v>
      </c>
      <c r="E252" s="6" t="s">
        <v>179</v>
      </c>
    </row>
    <row r="253" s="11" customFormat="1" ht="16.5" customHeight="1">
      <c r="C253" s="4" t="s">
        <v>181</v>
      </c>
    </row>
    <row r="254" s="12" customFormat="1" ht="3" customHeight="1"/>
    <row r="255" spans="2:33" s="12" customFormat="1" ht="18">
      <c r="B255" s="13" t="s">
        <v>55</v>
      </c>
      <c r="AG255" s="13" t="s">
        <v>94</v>
      </c>
    </row>
    <row r="256" spans="2:33" s="12" customFormat="1" ht="18">
      <c r="B256" s="13" t="s">
        <v>56</v>
      </c>
      <c r="AG256" s="13" t="s">
        <v>95</v>
      </c>
    </row>
    <row r="257" s="12" customFormat="1" ht="17.25"/>
    <row r="258" s="12" customFormat="1" ht="17.25"/>
    <row r="259" s="12" customFormat="1" ht="26.25">
      <c r="C259" s="21" t="s">
        <v>182</v>
      </c>
    </row>
    <row r="260" s="12" customFormat="1" ht="17.25"/>
    <row r="261" s="12" customFormat="1" ht="18">
      <c r="C261" s="4" t="s">
        <v>19</v>
      </c>
    </row>
    <row r="262" s="12" customFormat="1" ht="17.25"/>
    <row r="263" s="12" customFormat="1" ht="17.25"/>
    <row r="264" s="12" customFormat="1" ht="18">
      <c r="D264" s="1" t="s">
        <v>183</v>
      </c>
    </row>
    <row r="265" spans="3:32" s="12" customFormat="1" ht="18">
      <c r="C265" s="1" t="s">
        <v>184</v>
      </c>
      <c r="AF265" s="1" t="s">
        <v>185</v>
      </c>
    </row>
    <row r="266" s="12" customFormat="1" ht="18">
      <c r="C266" s="1" t="s">
        <v>186</v>
      </c>
    </row>
    <row r="267" spans="3:41" s="12" customFormat="1" ht="18">
      <c r="C267" s="1" t="s">
        <v>187</v>
      </c>
      <c r="S267" s="1" t="s">
        <v>188</v>
      </c>
      <c r="AO267" s="1" t="s">
        <v>189</v>
      </c>
    </row>
    <row r="268" spans="3:43" s="12" customFormat="1" ht="18">
      <c r="C268" s="1" t="s">
        <v>190</v>
      </c>
      <c r="AC268" s="1" t="s">
        <v>191</v>
      </c>
      <c r="AQ268" s="1" t="s">
        <v>192</v>
      </c>
    </row>
    <row r="269" s="12" customFormat="1" ht="18">
      <c r="S269" s="4" t="s">
        <v>193</v>
      </c>
    </row>
    <row r="270" spans="3:52" s="12" customFormat="1" ht="36.75" customHeight="1">
      <c r="C270" s="107" t="s">
        <v>22</v>
      </c>
      <c r="D270" s="107"/>
      <c r="E270" s="188" t="s">
        <v>194</v>
      </c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  <c r="AZ270" s="188"/>
    </row>
    <row r="271" spans="3:52" s="12" customFormat="1" ht="36.75" customHeight="1">
      <c r="C271" s="107" t="s">
        <v>24</v>
      </c>
      <c r="D271" s="107"/>
      <c r="E271" s="188" t="s">
        <v>195</v>
      </c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  <c r="AZ271" s="188"/>
    </row>
    <row r="272" spans="3:52" s="12" customFormat="1" ht="19.5" customHeight="1">
      <c r="C272" s="107" t="s">
        <v>50</v>
      </c>
      <c r="D272" s="107"/>
      <c r="E272" s="188" t="s">
        <v>196</v>
      </c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88"/>
      <c r="AX272" s="188"/>
      <c r="AY272" s="188"/>
      <c r="AZ272" s="188"/>
    </row>
    <row r="273" spans="3:52" ht="24">
      <c r="C273" s="107"/>
      <c r="D273" s="107"/>
      <c r="E273" s="114" t="s">
        <v>158</v>
      </c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</row>
    <row r="274" spans="3:52" s="12" customFormat="1" ht="36.75" customHeight="1">
      <c r="C274" s="107"/>
      <c r="D274" s="107"/>
      <c r="E274" s="188" t="s">
        <v>197</v>
      </c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8"/>
      <c r="AM274" s="188"/>
      <c r="AN274" s="188"/>
      <c r="AO274" s="188"/>
      <c r="AP274" s="188"/>
      <c r="AQ274" s="188"/>
      <c r="AR274" s="188"/>
      <c r="AS274" s="188"/>
      <c r="AT274" s="188"/>
      <c r="AU274" s="188"/>
      <c r="AV274" s="188"/>
      <c r="AW274" s="188"/>
      <c r="AX274" s="188"/>
      <c r="AY274" s="188"/>
      <c r="AZ274" s="188"/>
    </row>
    <row r="275" spans="3:23" ht="18">
      <c r="C275" s="107" t="s">
        <v>175</v>
      </c>
      <c r="D275" s="107"/>
      <c r="E275" s="1" t="s">
        <v>198</v>
      </c>
      <c r="N275" s="178"/>
      <c r="O275" s="178"/>
      <c r="P275" s="178"/>
      <c r="Q275" s="178"/>
      <c r="R275" s="178"/>
      <c r="S275" s="178"/>
      <c r="T275" s="178"/>
      <c r="U275" s="178"/>
      <c r="V275" s="178"/>
      <c r="W275" s="1" t="s">
        <v>199</v>
      </c>
    </row>
    <row r="276" spans="3:52" s="12" customFormat="1" ht="36.75" customHeight="1">
      <c r="C276" s="107"/>
      <c r="D276" s="107"/>
      <c r="E276" s="188" t="s">
        <v>200</v>
      </c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8"/>
      <c r="AT276" s="188"/>
      <c r="AU276" s="188"/>
      <c r="AV276" s="188"/>
      <c r="AW276" s="188"/>
      <c r="AX276" s="188"/>
      <c r="AY276" s="188"/>
      <c r="AZ276" s="188"/>
    </row>
    <row r="277" spans="3:52" s="12" customFormat="1" ht="36.75" customHeight="1">
      <c r="C277" s="107" t="s">
        <v>201</v>
      </c>
      <c r="D277" s="107"/>
      <c r="E277" s="188" t="s">
        <v>202</v>
      </c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</row>
    <row r="278" spans="3:52" s="12" customFormat="1" ht="54" customHeight="1">
      <c r="C278" s="107" t="s">
        <v>203</v>
      </c>
      <c r="D278" s="107"/>
      <c r="E278" s="188" t="s">
        <v>204</v>
      </c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/>
      <c r="AS278" s="188"/>
      <c r="AT278" s="188"/>
      <c r="AU278" s="188"/>
      <c r="AV278" s="188"/>
      <c r="AW278" s="188"/>
      <c r="AX278" s="188"/>
      <c r="AY278" s="188"/>
      <c r="AZ278" s="188"/>
    </row>
  </sheetData>
  <sheetProtection/>
  <mergeCells count="200">
    <mergeCell ref="AQ239:AS239"/>
    <mergeCell ref="AT239:AV239"/>
    <mergeCell ref="AW239:AY239"/>
    <mergeCell ref="B246:AZ246"/>
    <mergeCell ref="AF238:AH238"/>
    <mergeCell ref="Y236:Y239"/>
    <mergeCell ref="E239:X239"/>
    <mergeCell ref="Z239:AH239"/>
    <mergeCell ref="AW236:AY236"/>
    <mergeCell ref="E237:F237"/>
    <mergeCell ref="O238:P238"/>
    <mergeCell ref="Q238:X238"/>
    <mergeCell ref="AT237:AV237"/>
    <mergeCell ref="AF237:AH237"/>
    <mergeCell ref="AW238:AY238"/>
    <mergeCell ref="G238:N238"/>
    <mergeCell ref="AW237:AY237"/>
    <mergeCell ref="E274:AZ274"/>
    <mergeCell ref="E276:AZ276"/>
    <mergeCell ref="AQ236:AS236"/>
    <mergeCell ref="AQ237:AS237"/>
    <mergeCell ref="AT238:AV238"/>
    <mergeCell ref="Q237:X237"/>
    <mergeCell ref="O237:P237"/>
    <mergeCell ref="G237:N237"/>
    <mergeCell ref="AC237:AE237"/>
    <mergeCell ref="AT236:AV236"/>
    <mergeCell ref="Z236:AH236"/>
    <mergeCell ref="G236:X236"/>
    <mergeCell ref="E273:AZ273"/>
    <mergeCell ref="E270:AZ270"/>
    <mergeCell ref="E271:AZ271"/>
    <mergeCell ref="E238:F238"/>
    <mergeCell ref="AI236:AP236"/>
    <mergeCell ref="AQ238:AS238"/>
    <mergeCell ref="AI238:AP238"/>
    <mergeCell ref="AI239:AP239"/>
    <mergeCell ref="C278:D278"/>
    <mergeCell ref="E278:AZ278"/>
    <mergeCell ref="Z238:AB238"/>
    <mergeCell ref="AC238:AE238"/>
    <mergeCell ref="Z237:AB237"/>
    <mergeCell ref="N275:V275"/>
    <mergeCell ref="C270:D270"/>
    <mergeCell ref="C271:D271"/>
    <mergeCell ref="C272:D274"/>
    <mergeCell ref="E272:AZ272"/>
    <mergeCell ref="C277:D277"/>
    <mergeCell ref="B212:AZ212"/>
    <mergeCell ref="B219:AZ219"/>
    <mergeCell ref="B223:AZ223"/>
    <mergeCell ref="B228:AZ228"/>
    <mergeCell ref="B230:AZ230"/>
    <mergeCell ref="E236:F236"/>
    <mergeCell ref="AI237:AP237"/>
    <mergeCell ref="E277:AZ277"/>
    <mergeCell ref="C275:D276"/>
    <mergeCell ref="B27:C27"/>
    <mergeCell ref="AO27:AY27"/>
    <mergeCell ref="Y64:AH64"/>
    <mergeCell ref="B63:AZ63"/>
    <mergeCell ref="B62:L62"/>
    <mergeCell ref="B208:AZ208"/>
    <mergeCell ref="AT62:AZ62"/>
    <mergeCell ref="AR61:AZ61"/>
    <mergeCell ref="N56:U56"/>
    <mergeCell ref="V56:AZ56"/>
    <mergeCell ref="B24:C24"/>
    <mergeCell ref="AO24:AY24"/>
    <mergeCell ref="B25:C25"/>
    <mergeCell ref="AO25:AY25"/>
    <mergeCell ref="B26:C26"/>
    <mergeCell ref="AO26:AY26"/>
    <mergeCell ref="D25:AJ25"/>
    <mergeCell ref="AK25:AN25"/>
    <mergeCell ref="D26:AJ26"/>
    <mergeCell ref="AK26:AN26"/>
    <mergeCell ref="B22:C22"/>
    <mergeCell ref="AO22:AY22"/>
    <mergeCell ref="D21:AJ21"/>
    <mergeCell ref="AK21:AN21"/>
    <mergeCell ref="B23:C23"/>
    <mergeCell ref="AO23:AY23"/>
    <mergeCell ref="B19:C19"/>
    <mergeCell ref="AO19:AY19"/>
    <mergeCell ref="B20:C20"/>
    <mergeCell ref="AO20:AY20"/>
    <mergeCell ref="B21:C21"/>
    <mergeCell ref="AO21:AY21"/>
    <mergeCell ref="B17:C17"/>
    <mergeCell ref="AO17:AY17"/>
    <mergeCell ref="B18:C18"/>
    <mergeCell ref="AO18:AY18"/>
    <mergeCell ref="D17:AJ17"/>
    <mergeCell ref="AK17:AN17"/>
    <mergeCell ref="B14:C14"/>
    <mergeCell ref="AO14:AY14"/>
    <mergeCell ref="B11:C11"/>
    <mergeCell ref="B15:C15"/>
    <mergeCell ref="AO15:AY15"/>
    <mergeCell ref="B16:C16"/>
    <mergeCell ref="AO16:AY16"/>
    <mergeCell ref="D14:AJ14"/>
    <mergeCell ref="D11:AJ11"/>
    <mergeCell ref="D12:AJ12"/>
    <mergeCell ref="AO10:AY10"/>
    <mergeCell ref="AO11:AY11"/>
    <mergeCell ref="B12:C12"/>
    <mergeCell ref="AO12:AY12"/>
    <mergeCell ref="B10:C10"/>
    <mergeCell ref="B13:C13"/>
    <mergeCell ref="AO13:AY13"/>
    <mergeCell ref="AK10:AN10"/>
    <mergeCell ref="AK11:AN11"/>
    <mergeCell ref="D10:AJ10"/>
    <mergeCell ref="N57:AZ57"/>
    <mergeCell ref="B61:Y61"/>
    <mergeCell ref="M62:T62"/>
    <mergeCell ref="P60:AM60"/>
    <mergeCell ref="B64:X64"/>
    <mergeCell ref="AI64:AY64"/>
    <mergeCell ref="B65:AZ65"/>
    <mergeCell ref="D68:J68"/>
    <mergeCell ref="C71:D71"/>
    <mergeCell ref="AI73:AL73"/>
    <mergeCell ref="AM73:AP73"/>
    <mergeCell ref="C73:D73"/>
    <mergeCell ref="B66:AZ66"/>
    <mergeCell ref="B67:AZ67"/>
    <mergeCell ref="E75:F75"/>
    <mergeCell ref="I72:O72"/>
    <mergeCell ref="S72:Y72"/>
    <mergeCell ref="I74:O74"/>
    <mergeCell ref="S74:Y74"/>
    <mergeCell ref="I75:O75"/>
    <mergeCell ref="S75:Y75"/>
    <mergeCell ref="E74:F74"/>
    <mergeCell ref="AI75:AL75"/>
    <mergeCell ref="AM75:AP75"/>
    <mergeCell ref="H95:W95"/>
    <mergeCell ref="X95:AY95"/>
    <mergeCell ref="C76:D76"/>
    <mergeCell ref="AI71:AL71"/>
    <mergeCell ref="AM71:AP71"/>
    <mergeCell ref="AQ71:AT71"/>
    <mergeCell ref="AI72:AL72"/>
    <mergeCell ref="AM72:AP72"/>
    <mergeCell ref="B87:K87"/>
    <mergeCell ref="AI76:AL76"/>
    <mergeCell ref="AM76:AP76"/>
    <mergeCell ref="AQ72:AT72"/>
    <mergeCell ref="AQ73:AT73"/>
    <mergeCell ref="AQ74:AT74"/>
    <mergeCell ref="AQ75:AT75"/>
    <mergeCell ref="AQ76:AT76"/>
    <mergeCell ref="AI74:AL74"/>
    <mergeCell ref="AM74:AP74"/>
    <mergeCell ref="AF79:AO79"/>
    <mergeCell ref="B82:AY82"/>
    <mergeCell ref="G84:Z84"/>
    <mergeCell ref="AC84:AH84"/>
    <mergeCell ref="AL84:AQ84"/>
    <mergeCell ref="B86:K86"/>
    <mergeCell ref="AH96:AJ96"/>
    <mergeCell ref="I96:P96"/>
    <mergeCell ref="AP102:AY102"/>
    <mergeCell ref="Q112:AH112"/>
    <mergeCell ref="Q113:AH113"/>
    <mergeCell ref="C180:AZ180"/>
    <mergeCell ref="Q186:AH186"/>
    <mergeCell ref="Q187:AH187"/>
    <mergeCell ref="AT105:AZ105"/>
    <mergeCell ref="AJ105:AP105"/>
    <mergeCell ref="H105:AC105"/>
    <mergeCell ref="AB106:AH106"/>
    <mergeCell ref="D108:J108"/>
    <mergeCell ref="B110:AZ110"/>
    <mergeCell ref="C184:AZ184"/>
    <mergeCell ref="D13:AJ13"/>
    <mergeCell ref="D15:AJ15"/>
    <mergeCell ref="AK12:AN12"/>
    <mergeCell ref="AK13:AN13"/>
    <mergeCell ref="AK14:AN14"/>
    <mergeCell ref="AK15:AN15"/>
    <mergeCell ref="D16:AJ16"/>
    <mergeCell ref="AK16:AN16"/>
    <mergeCell ref="AK24:AN24"/>
    <mergeCell ref="D18:AJ18"/>
    <mergeCell ref="AK18:AN18"/>
    <mergeCell ref="D19:AJ19"/>
    <mergeCell ref="AK19:AN19"/>
    <mergeCell ref="D20:AJ20"/>
    <mergeCell ref="AK20:AN20"/>
    <mergeCell ref="D27:AJ27"/>
    <mergeCell ref="AK27:AN27"/>
    <mergeCell ref="D22:AJ22"/>
    <mergeCell ref="AK22:AN22"/>
    <mergeCell ref="D23:AJ23"/>
    <mergeCell ref="AK23:AN23"/>
    <mergeCell ref="D24:AJ24"/>
  </mergeCells>
  <printOptions/>
  <pageMargins left="0.5511811023622047" right="0.2362204724409449" top="0.1968503937007874" bottom="0.31496062992125984" header="0.15748031496062992" footer="0.15748031496062992"/>
  <pageSetup horizontalDpi="600" verticalDpi="600" orientation="portrait" paperSize="9" r:id="rId2"/>
  <headerFooter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Guru</cp:lastModifiedBy>
  <cp:lastPrinted>2019-07-17T11:48:49Z</cp:lastPrinted>
  <dcterms:created xsi:type="dcterms:W3CDTF">2019-07-14T06:00:04Z</dcterms:created>
  <dcterms:modified xsi:type="dcterms:W3CDTF">2019-07-23T14:54:27Z</dcterms:modified>
  <cp:category/>
  <cp:version/>
  <cp:contentType/>
  <cp:contentStatus/>
</cp:coreProperties>
</file>